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120" windowHeight="8832" activeTab="3"/>
  </bookViews>
  <sheets>
    <sheet name="Hoja1" sheetId="1" r:id="rId1"/>
    <sheet name="CARRERA 1" sheetId="2" r:id="rId2"/>
    <sheet name="CARRERA 2" sheetId="3" r:id="rId3"/>
    <sheet name="TOTAL" sheetId="4" r:id="rId4"/>
  </sheets>
  <definedNames>
    <definedName name="COM.">'TOTAL'!$R$5:$R$16</definedName>
    <definedName name="ORDEN_DE_SALIDA">'Hoja1'!$A$10:$B$16</definedName>
    <definedName name="preuba">'TOTAL'!$S$4:$S$16</definedName>
    <definedName name="VUEL.">'TOTAL'!$Q$5:$Q$16</definedName>
  </definedNames>
  <calcPr fullCalcOnLoad="1"/>
</workbook>
</file>

<file path=xl/sharedStrings.xml><?xml version="1.0" encoding="utf-8"?>
<sst xmlns="http://schemas.openxmlformats.org/spreadsheetml/2006/main" count="162" uniqueCount="36">
  <si>
    <t>MANGA</t>
  </si>
  <si>
    <t>PISTA NUMERO</t>
  </si>
  <si>
    <t>A</t>
  </si>
  <si>
    <t>B</t>
  </si>
  <si>
    <t>C</t>
  </si>
  <si>
    <t>D</t>
  </si>
  <si>
    <t>E</t>
  </si>
  <si>
    <t>F</t>
  </si>
  <si>
    <t>00</t>
  </si>
  <si>
    <t>ORDEN DE SALIDA</t>
  </si>
  <si>
    <t>PILOTO</t>
  </si>
  <si>
    <t>PISTA</t>
  </si>
  <si>
    <t>VUEL.</t>
  </si>
  <si>
    <t>COM.</t>
  </si>
  <si>
    <t>TOTAL</t>
  </si>
  <si>
    <t>0</t>
  </si>
  <si>
    <t>NOMBRE</t>
  </si>
  <si>
    <t>TIEMPO</t>
  </si>
  <si>
    <t>RECALCULO</t>
  </si>
  <si>
    <t>pos.</t>
  </si>
  <si>
    <t>CARRERA 2</t>
  </si>
  <si>
    <t>CARRERA 1</t>
  </si>
  <si>
    <t>BOREUS RACING</t>
  </si>
  <si>
    <t>Igancio/Angel</t>
  </si>
  <si>
    <t>ROOKIES</t>
  </si>
  <si>
    <t>Rober/Javi</t>
  </si>
  <si>
    <t>PALIZAS</t>
  </si>
  <si>
    <t>Manuel/Dani</t>
  </si>
  <si>
    <t>SUPERLOPEZ</t>
  </si>
  <si>
    <t>Adolfo/Carlos</t>
  </si>
  <si>
    <t>ANTONIO</t>
  </si>
  <si>
    <t>Antonio/Antonio</t>
  </si>
  <si>
    <t>BOREUS</t>
  </si>
  <si>
    <t>ANTONIO'S</t>
  </si>
  <si>
    <t>MONO DINAMICO</t>
  </si>
  <si>
    <t>Carlos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</si>
</sst>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8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26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28"/>
      <name val="Arial"/>
      <family val="2"/>
    </font>
    <font>
      <b/>
      <u val="single"/>
      <sz val="18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" borderId="3" xfId="0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6" borderId="4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0" fontId="15" fillId="2" borderId="0" xfId="0" applyFont="1" applyFill="1" applyAlignment="1" applyProtection="1">
      <alignment/>
      <protection locked="0"/>
    </xf>
    <xf numFmtId="1" fontId="15" fillId="2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6" borderId="7" xfId="0" applyFont="1" applyFill="1" applyBorder="1" applyAlignment="1" applyProtection="1">
      <alignment horizontal="center" vertical="center"/>
      <protection/>
    </xf>
    <xf numFmtId="0" fontId="10" fillId="6" borderId="8" xfId="0" applyFont="1" applyFill="1" applyBorder="1" applyAlignment="1" applyProtection="1">
      <alignment horizontal="center" vertical="center"/>
      <protection/>
    </xf>
    <xf numFmtId="0" fontId="11" fillId="6" borderId="9" xfId="0" applyFont="1" applyFill="1" applyBorder="1" applyAlignment="1" applyProtection="1">
      <alignment horizontal="center" vertical="center"/>
      <protection/>
    </xf>
    <xf numFmtId="0" fontId="11" fillId="6" borderId="10" xfId="0" applyFont="1" applyFill="1" applyBorder="1" applyAlignment="1" applyProtection="1">
      <alignment horizontal="center" vertical="center"/>
      <protection/>
    </xf>
    <xf numFmtId="0" fontId="3" fillId="6" borderId="3" xfId="0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horizontal="center"/>
      <protection/>
    </xf>
    <xf numFmtId="0" fontId="11" fillId="6" borderId="7" xfId="0" applyFont="1" applyFill="1" applyBorder="1" applyAlignment="1" applyProtection="1">
      <alignment horizontal="center" vertical="center"/>
      <protection/>
    </xf>
    <xf numFmtId="0" fontId="11" fillId="6" borderId="8" xfId="0" applyFont="1" applyFill="1" applyBorder="1" applyAlignment="1" applyProtection="1">
      <alignment horizontal="center" vertical="center"/>
      <protection/>
    </xf>
    <xf numFmtId="0" fontId="10" fillId="6" borderId="11" xfId="0" applyFont="1" applyFill="1" applyBorder="1" applyAlignment="1" applyProtection="1">
      <alignment horizontal="center" vertical="center"/>
      <protection/>
    </xf>
    <xf numFmtId="0" fontId="10" fillId="6" borderId="12" xfId="0" applyFont="1" applyFill="1" applyBorder="1" applyAlignment="1" applyProtection="1">
      <alignment horizontal="center" vertical="center"/>
      <protection/>
    </xf>
    <xf numFmtId="0" fontId="10" fillId="6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/>
      <protection/>
    </xf>
    <xf numFmtId="0" fontId="8" fillId="4" borderId="15" xfId="0" applyFont="1" applyFill="1" applyBorder="1" applyAlignment="1" applyProtection="1">
      <alignment horizontal="center"/>
      <protection/>
    </xf>
    <xf numFmtId="0" fontId="8" fillId="3" borderId="14" xfId="0" applyFont="1" applyFill="1" applyBorder="1" applyAlignment="1" applyProtection="1">
      <alignment horizontal="center"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16" fillId="8" borderId="3" xfId="0" applyFont="1" applyFill="1" applyBorder="1" applyAlignment="1" applyProtection="1">
      <alignment horizontal="center"/>
      <protection/>
    </xf>
    <xf numFmtId="0" fontId="17" fillId="8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3" fillId="9" borderId="16" xfId="0" applyFont="1" applyFill="1" applyBorder="1" applyAlignment="1" applyProtection="1">
      <alignment horizontal="center" vertical="center"/>
      <protection/>
    </xf>
    <xf numFmtId="0" fontId="3" fillId="9" borderId="17" xfId="0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  <xf numFmtId="0" fontId="19" fillId="4" borderId="14" xfId="0" applyFont="1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1" fontId="14" fillId="0" borderId="2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10</xdr:row>
      <xdr:rowOff>133350</xdr:rowOff>
    </xdr:from>
    <xdr:to>
      <xdr:col>6</xdr:col>
      <xdr:colOff>285750</xdr:colOff>
      <xdr:row>13</xdr:row>
      <xdr:rowOff>76200</xdr:rowOff>
    </xdr:to>
    <xdr:sp macro="[0]!SALIDA">
      <xdr:nvSpPr>
        <xdr:cNvPr id="1" name="TextBox 2"/>
        <xdr:cNvSpPr txBox="1">
          <a:spLocks noChangeArrowheads="1"/>
        </xdr:cNvSpPr>
      </xdr:nvSpPr>
      <xdr:spPr>
        <a:xfrm>
          <a:off x="4162425" y="1866900"/>
          <a:ext cx="1133475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SALIDA</a:t>
          </a:r>
        </a:p>
      </xdr:txBody>
    </xdr:sp>
    <xdr:clientData/>
  </xdr:twoCellAnchor>
  <xdr:oneCellAnchor>
    <xdr:from>
      <xdr:col>5</xdr:col>
      <xdr:colOff>104775</xdr:colOff>
      <xdr:row>14</xdr:row>
      <xdr:rowOff>76200</xdr:rowOff>
    </xdr:from>
    <xdr:ext cx="76200" cy="190500"/>
    <xdr:sp>
      <xdr:nvSpPr>
        <xdr:cNvPr id="2" name="TextBox 3"/>
        <xdr:cNvSpPr txBox="1">
          <a:spLocks noChangeArrowheads="1"/>
        </xdr:cNvSpPr>
      </xdr:nvSpPr>
      <xdr:spPr>
        <a:xfrm>
          <a:off x="43529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17</xdr:row>
      <xdr:rowOff>114300</xdr:rowOff>
    </xdr:from>
    <xdr:to>
      <xdr:col>8</xdr:col>
      <xdr:colOff>285750</xdr:colOff>
      <xdr:row>20</xdr:row>
      <xdr:rowOff>57150</xdr:rowOff>
    </xdr:to>
    <xdr:sp macro="[0]!POSICION_FINAL">
      <xdr:nvSpPr>
        <xdr:cNvPr id="1" name="TextBox 1"/>
        <xdr:cNvSpPr txBox="1">
          <a:spLocks noChangeArrowheads="1"/>
        </xdr:cNvSpPr>
      </xdr:nvSpPr>
      <xdr:spPr>
        <a:xfrm>
          <a:off x="3943350" y="4352925"/>
          <a:ext cx="1133475" cy="638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FINAL</a:t>
          </a:r>
        </a:p>
      </xdr:txBody>
    </xdr:sp>
    <xdr:clientData/>
  </xdr:twoCellAnchor>
  <xdr:twoCellAnchor>
    <xdr:from>
      <xdr:col>13</xdr:col>
      <xdr:colOff>9525</xdr:colOff>
      <xdr:row>22</xdr:row>
      <xdr:rowOff>9525</xdr:rowOff>
    </xdr:from>
    <xdr:to>
      <xdr:col>15</xdr:col>
      <xdr:colOff>0</xdr:colOff>
      <xdr:row>24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877050" y="5476875"/>
          <a:ext cx="971550" cy="5238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848600" y="4933950"/>
          <a:ext cx="1104900" cy="10668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28575</xdr:colOff>
      <xdr:row>24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953500" y="5200650"/>
          <a:ext cx="1009650" cy="8001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33"/>
  <sheetViews>
    <sheetView workbookViewId="0" topLeftCell="A1">
      <selection activeCell="B26" sqref="B26:B27"/>
    </sheetView>
  </sheetViews>
  <sheetFormatPr defaultColWidth="11.421875" defaultRowHeight="12.75"/>
  <cols>
    <col min="1" max="1" width="18.00390625" style="1" bestFit="1" customWidth="1"/>
    <col min="2" max="16384" width="11.421875" style="1" customWidth="1"/>
  </cols>
  <sheetData>
    <row r="1" spans="1:16" ht="17.25">
      <c r="A1" s="10"/>
      <c r="B1" s="59" t="s">
        <v>1</v>
      </c>
      <c r="C1" s="59"/>
      <c r="D1" s="59"/>
      <c r="E1" s="59"/>
      <c r="F1" s="59"/>
      <c r="G1" s="59"/>
      <c r="K1" s="58" t="s">
        <v>0</v>
      </c>
      <c r="L1" s="58"/>
      <c r="M1" s="58"/>
      <c r="N1" s="58"/>
      <c r="O1" s="58"/>
      <c r="P1" s="58"/>
    </row>
    <row r="2" spans="1:16" ht="17.25">
      <c r="A2" s="10" t="s">
        <v>0</v>
      </c>
      <c r="B2" s="12">
        <v>1</v>
      </c>
      <c r="C2" s="12">
        <v>2</v>
      </c>
      <c r="D2" s="12">
        <v>3</v>
      </c>
      <c r="E2" s="12">
        <v>4</v>
      </c>
      <c r="F2" s="13">
        <v>0</v>
      </c>
      <c r="G2" s="14" t="s">
        <v>8</v>
      </c>
      <c r="J2" s="15"/>
      <c r="K2" s="15">
        <v>1</v>
      </c>
      <c r="L2" s="15">
        <v>2</v>
      </c>
      <c r="M2" s="15">
        <v>3</v>
      </c>
      <c r="N2" s="15">
        <v>4</v>
      </c>
      <c r="O2" s="15">
        <v>5</v>
      </c>
      <c r="P2" s="15">
        <v>6</v>
      </c>
    </row>
    <row r="3" spans="1:16" ht="12.75">
      <c r="A3" s="16">
        <v>1</v>
      </c>
      <c r="B3" s="17" t="s">
        <v>2</v>
      </c>
      <c r="C3" s="17" t="s">
        <v>5</v>
      </c>
      <c r="D3" s="17" t="s">
        <v>3</v>
      </c>
      <c r="E3" s="17" t="s">
        <v>4</v>
      </c>
      <c r="F3" s="18" t="s">
        <v>7</v>
      </c>
      <c r="G3" s="18" t="s">
        <v>6</v>
      </c>
      <c r="J3" s="1" t="s">
        <v>2</v>
      </c>
      <c r="K3" s="19">
        <v>1</v>
      </c>
      <c r="L3" s="19">
        <v>3</v>
      </c>
      <c r="M3" s="19">
        <v>0</v>
      </c>
      <c r="N3" s="20" t="s">
        <v>8</v>
      </c>
      <c r="O3" s="19">
        <v>4</v>
      </c>
      <c r="P3" s="20">
        <v>2</v>
      </c>
    </row>
    <row r="4" spans="1:16" ht="12.75">
      <c r="A4" s="10">
        <v>2</v>
      </c>
      <c r="B4" s="21" t="s">
        <v>6</v>
      </c>
      <c r="C4" s="21" t="s">
        <v>4</v>
      </c>
      <c r="D4" s="21" t="s">
        <v>2</v>
      </c>
      <c r="E4" s="21" t="s">
        <v>7</v>
      </c>
      <c r="F4" s="22" t="s">
        <v>3</v>
      </c>
      <c r="G4" s="22" t="s">
        <v>5</v>
      </c>
      <c r="J4" s="1" t="s">
        <v>3</v>
      </c>
      <c r="K4" s="19">
        <v>3</v>
      </c>
      <c r="L4" s="19">
        <v>0</v>
      </c>
      <c r="M4" s="20" t="s">
        <v>8</v>
      </c>
      <c r="N4" s="19">
        <v>4</v>
      </c>
      <c r="O4" s="20">
        <v>2</v>
      </c>
      <c r="P4" s="19">
        <v>1</v>
      </c>
    </row>
    <row r="5" spans="1:16" ht="12.75">
      <c r="A5" s="16">
        <v>3</v>
      </c>
      <c r="B5" s="17" t="s">
        <v>5</v>
      </c>
      <c r="C5" s="17" t="s">
        <v>7</v>
      </c>
      <c r="D5" s="17" t="s">
        <v>6</v>
      </c>
      <c r="E5" s="17" t="s">
        <v>3</v>
      </c>
      <c r="F5" s="18" t="s">
        <v>2</v>
      </c>
      <c r="G5" s="18" t="s">
        <v>4</v>
      </c>
      <c r="J5" s="1" t="s">
        <v>4</v>
      </c>
      <c r="K5" s="19">
        <v>4</v>
      </c>
      <c r="L5" s="19">
        <v>2</v>
      </c>
      <c r="M5" s="20">
        <v>1</v>
      </c>
      <c r="N5" s="19">
        <v>3</v>
      </c>
      <c r="O5" s="19">
        <v>0</v>
      </c>
      <c r="P5" s="20" t="s">
        <v>8</v>
      </c>
    </row>
    <row r="6" spans="1:16" ht="12.75">
      <c r="A6" s="10">
        <v>4</v>
      </c>
      <c r="B6" s="21" t="s">
        <v>4</v>
      </c>
      <c r="C6" s="21" t="s">
        <v>3</v>
      </c>
      <c r="D6" s="21" t="s">
        <v>5</v>
      </c>
      <c r="E6" s="21" t="s">
        <v>2</v>
      </c>
      <c r="F6" s="22" t="s">
        <v>6</v>
      </c>
      <c r="G6" s="22" t="s">
        <v>7</v>
      </c>
      <c r="J6" s="1" t="s">
        <v>5</v>
      </c>
      <c r="K6" s="19">
        <v>2</v>
      </c>
      <c r="L6" s="20">
        <v>1</v>
      </c>
      <c r="M6" s="19">
        <v>3</v>
      </c>
      <c r="N6" s="20" t="s">
        <v>15</v>
      </c>
      <c r="O6" s="20" t="s">
        <v>8</v>
      </c>
      <c r="P6" s="19">
        <v>4</v>
      </c>
    </row>
    <row r="7" spans="1:16" ht="12.75">
      <c r="A7" s="16">
        <v>5</v>
      </c>
      <c r="B7" s="17" t="s">
        <v>7</v>
      </c>
      <c r="C7" s="17" t="s">
        <v>2</v>
      </c>
      <c r="D7" s="17" t="s">
        <v>4</v>
      </c>
      <c r="E7" s="17" t="s">
        <v>6</v>
      </c>
      <c r="F7" s="18" t="s">
        <v>5</v>
      </c>
      <c r="G7" s="18" t="s">
        <v>3</v>
      </c>
      <c r="J7" s="1" t="s">
        <v>6</v>
      </c>
      <c r="K7" s="20" t="s">
        <v>8</v>
      </c>
      <c r="L7" s="19">
        <v>4</v>
      </c>
      <c r="M7" s="19">
        <v>2</v>
      </c>
      <c r="N7" s="19">
        <v>1</v>
      </c>
      <c r="O7" s="19">
        <v>3</v>
      </c>
      <c r="P7" s="19">
        <v>0</v>
      </c>
    </row>
    <row r="8" spans="1:16" ht="12.75">
      <c r="A8" s="10">
        <v>6</v>
      </c>
      <c r="B8" s="21" t="s">
        <v>3</v>
      </c>
      <c r="C8" s="21" t="s">
        <v>6</v>
      </c>
      <c r="D8" s="21" t="s">
        <v>7</v>
      </c>
      <c r="E8" s="21" t="s">
        <v>5</v>
      </c>
      <c r="F8" s="22" t="s">
        <v>4</v>
      </c>
      <c r="G8" s="22" t="s">
        <v>2</v>
      </c>
      <c r="J8" s="1" t="s">
        <v>7</v>
      </c>
      <c r="K8" s="19">
        <v>0</v>
      </c>
      <c r="L8" s="20" t="s">
        <v>8</v>
      </c>
      <c r="M8" s="19">
        <v>4</v>
      </c>
      <c r="N8" s="20">
        <v>2</v>
      </c>
      <c r="O8" s="19">
        <v>1</v>
      </c>
      <c r="P8" s="19">
        <v>3</v>
      </c>
    </row>
    <row r="10" spans="1:13" ht="12.75">
      <c r="A10" s="1" t="s">
        <v>9</v>
      </c>
      <c r="B10" s="1" t="s">
        <v>16</v>
      </c>
      <c r="C10" s="58" t="s">
        <v>17</v>
      </c>
      <c r="D10" s="58"/>
      <c r="M10" s="23"/>
    </row>
    <row r="11" spans="1:14" ht="12.75">
      <c r="A11" s="11" t="s">
        <v>2</v>
      </c>
      <c r="B11" s="1" t="s">
        <v>24</v>
      </c>
      <c r="C11" s="1">
        <v>13</v>
      </c>
      <c r="D11" s="1">
        <v>112</v>
      </c>
      <c r="N11" s="23"/>
    </row>
    <row r="12" spans="1:4" ht="12.75">
      <c r="A12" s="11" t="s">
        <v>3</v>
      </c>
      <c r="B12" s="1" t="s">
        <v>32</v>
      </c>
      <c r="C12" s="1">
        <v>13</v>
      </c>
      <c r="D12" s="1">
        <v>459</v>
      </c>
    </row>
    <row r="13" spans="1:4" ht="12.75">
      <c r="A13" s="11" t="s">
        <v>4</v>
      </c>
      <c r="B13" s="1" t="s">
        <v>26</v>
      </c>
      <c r="C13" s="1">
        <v>13</v>
      </c>
      <c r="D13" s="1">
        <v>683</v>
      </c>
    </row>
    <row r="14" spans="1:4" ht="12.75">
      <c r="A14" s="11" t="s">
        <v>5</v>
      </c>
      <c r="B14" s="1" t="s">
        <v>34</v>
      </c>
      <c r="C14" s="1">
        <v>14</v>
      </c>
      <c r="D14" s="1">
        <v>113</v>
      </c>
    </row>
    <row r="15" spans="1:4" ht="12.75">
      <c r="A15" s="11" t="s">
        <v>6</v>
      </c>
      <c r="B15" s="1" t="s">
        <v>28</v>
      </c>
      <c r="C15" s="1">
        <v>14</v>
      </c>
      <c r="D15" s="1">
        <v>526</v>
      </c>
    </row>
    <row r="16" spans="1:4" ht="12.75">
      <c r="A16" s="11" t="s">
        <v>7</v>
      </c>
      <c r="B16" s="1" t="s">
        <v>33</v>
      </c>
      <c r="C16" s="1">
        <v>26</v>
      </c>
      <c r="D16" s="1">
        <v>1</v>
      </c>
    </row>
    <row r="19" spans="2:7" ht="12.75">
      <c r="B19" s="1">
        <v>1</v>
      </c>
      <c r="C19" s="1">
        <v>3</v>
      </c>
      <c r="D19" s="1">
        <v>0</v>
      </c>
      <c r="E19" s="23" t="s">
        <v>8</v>
      </c>
      <c r="F19" s="1">
        <v>4</v>
      </c>
      <c r="G19" s="1">
        <v>2</v>
      </c>
    </row>
    <row r="22" spans="1:3" ht="12.75">
      <c r="A22" s="60" t="s">
        <v>22</v>
      </c>
      <c r="B22" s="61" t="s">
        <v>23</v>
      </c>
      <c r="C22">
        <v>13.459</v>
      </c>
    </row>
    <row r="23" spans="1:9" ht="12.75">
      <c r="A23" s="60"/>
      <c r="B23" s="61"/>
      <c r="C23"/>
      <c r="I23" s="23"/>
    </row>
    <row r="24" spans="1:3" ht="12.75">
      <c r="A24" s="54" t="s">
        <v>24</v>
      </c>
      <c r="B24" s="55" t="s">
        <v>25</v>
      </c>
      <c r="C24">
        <v>13.112</v>
      </c>
    </row>
    <row r="25" spans="1:3" ht="12.75">
      <c r="A25" s="54"/>
      <c r="B25" s="55"/>
      <c r="C25"/>
    </row>
    <row r="26" spans="1:3" ht="12.75">
      <c r="A26" s="56" t="s">
        <v>34</v>
      </c>
      <c r="B26" s="57" t="s">
        <v>35</v>
      </c>
      <c r="C26">
        <v>14.113</v>
      </c>
    </row>
    <row r="27" spans="1:3" ht="12.75">
      <c r="A27" s="56"/>
      <c r="B27" s="57"/>
      <c r="C27"/>
    </row>
    <row r="28" spans="1:3" ht="12.75">
      <c r="A28" s="50" t="s">
        <v>26</v>
      </c>
      <c r="B28" s="51" t="s">
        <v>27</v>
      </c>
      <c r="C28">
        <v>13.683</v>
      </c>
    </row>
    <row r="29" spans="1:3" ht="12.75">
      <c r="A29" s="50"/>
      <c r="B29" s="51"/>
      <c r="C29"/>
    </row>
    <row r="30" spans="1:3" ht="12.75">
      <c r="A30" s="52" t="s">
        <v>28</v>
      </c>
      <c r="B30" s="53" t="s">
        <v>29</v>
      </c>
      <c r="C30">
        <v>14.526</v>
      </c>
    </row>
    <row r="31" spans="1:3" ht="12.75">
      <c r="A31" s="52"/>
      <c r="B31" s="53"/>
      <c r="C31"/>
    </row>
    <row r="32" spans="1:3" ht="12.75">
      <c r="A32" s="48" t="s">
        <v>30</v>
      </c>
      <c r="B32" s="49" t="s">
        <v>31</v>
      </c>
      <c r="C32">
        <v>26.001</v>
      </c>
    </row>
    <row r="33" spans="1:3" ht="12.75">
      <c r="A33" s="48"/>
      <c r="B33" s="49"/>
      <c r="C33"/>
    </row>
  </sheetData>
  <mergeCells count="15">
    <mergeCell ref="K1:P1"/>
    <mergeCell ref="B1:G1"/>
    <mergeCell ref="C10:D10"/>
    <mergeCell ref="A22:A23"/>
    <mergeCell ref="B22:B23"/>
    <mergeCell ref="A24:A25"/>
    <mergeCell ref="B24:B25"/>
    <mergeCell ref="A26:A27"/>
    <mergeCell ref="B26:B27"/>
    <mergeCell ref="A32:A33"/>
    <mergeCell ref="B32:B33"/>
    <mergeCell ref="A28:A29"/>
    <mergeCell ref="B28:B29"/>
    <mergeCell ref="A30:A31"/>
    <mergeCell ref="B30:B3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8"/>
  <sheetViews>
    <sheetView workbookViewId="0" topLeftCell="A1">
      <selection activeCell="P9" sqref="P9"/>
    </sheetView>
  </sheetViews>
  <sheetFormatPr defaultColWidth="11.421875" defaultRowHeight="12.75"/>
  <cols>
    <col min="1" max="1" width="25.00390625" style="34" customWidth="1"/>
    <col min="2" max="2" width="6.421875" style="34" bestFit="1" customWidth="1"/>
    <col min="3" max="3" width="5.8515625" style="34" bestFit="1" customWidth="1"/>
    <col min="4" max="4" width="6.421875" style="34" bestFit="1" customWidth="1"/>
    <col min="5" max="5" width="5.8515625" style="34" bestFit="1" customWidth="1"/>
    <col min="6" max="6" width="6.421875" style="34" bestFit="1" customWidth="1"/>
    <col min="7" max="7" width="5.8515625" style="34" bestFit="1" customWidth="1"/>
    <col min="8" max="8" width="6.421875" style="34" bestFit="1" customWidth="1"/>
    <col min="9" max="9" width="5.8515625" style="34" bestFit="1" customWidth="1"/>
    <col min="10" max="10" width="6.421875" style="34" bestFit="1" customWidth="1"/>
    <col min="11" max="11" width="5.8515625" style="34" bestFit="1" customWidth="1"/>
    <col min="12" max="12" width="6.421875" style="34" bestFit="1" customWidth="1"/>
    <col min="13" max="13" width="5.8515625" style="34" bestFit="1" customWidth="1"/>
    <col min="14" max="14" width="9.8515625" style="34" customWidth="1"/>
    <col min="15" max="15" width="8.421875" style="34" customWidth="1"/>
    <col min="16" max="16384" width="11.421875" style="34" customWidth="1"/>
  </cols>
  <sheetData>
    <row r="1" spans="1:15" s="35" customFormat="1" ht="21">
      <c r="A1" s="34"/>
      <c r="B1" s="80" t="s">
        <v>21</v>
      </c>
      <c r="C1" s="81"/>
      <c r="D1" s="81"/>
      <c r="E1" s="81"/>
      <c r="F1" s="81"/>
      <c r="G1" s="81"/>
      <c r="H1" s="81"/>
      <c r="I1" s="81"/>
      <c r="J1" s="81"/>
      <c r="K1" s="81"/>
      <c r="L1" s="34"/>
      <c r="M1" s="34"/>
      <c r="N1" s="34"/>
      <c r="O1" s="34"/>
    </row>
    <row r="2" spans="1:16" s="35" customFormat="1" ht="17.25">
      <c r="A2" s="34"/>
      <c r="B2" s="82">
        <v>1</v>
      </c>
      <c r="C2" s="82"/>
      <c r="D2" s="77">
        <v>2</v>
      </c>
      <c r="E2" s="77"/>
      <c r="F2" s="82">
        <v>3</v>
      </c>
      <c r="G2" s="82"/>
      <c r="H2" s="77">
        <v>4</v>
      </c>
      <c r="I2" s="77"/>
      <c r="J2" s="82">
        <v>5</v>
      </c>
      <c r="K2" s="82"/>
      <c r="L2" s="77">
        <v>6</v>
      </c>
      <c r="M2" s="77"/>
      <c r="N2" s="66" t="s">
        <v>14</v>
      </c>
      <c r="O2" s="66"/>
      <c r="P2" s="36"/>
    </row>
    <row r="3" spans="1:15" s="35" customFormat="1" ht="12.75">
      <c r="A3" s="34"/>
      <c r="B3" s="83" t="s">
        <v>11</v>
      </c>
      <c r="C3" s="83"/>
      <c r="D3" s="78" t="s">
        <v>11</v>
      </c>
      <c r="E3" s="78"/>
      <c r="F3" s="83" t="s">
        <v>11</v>
      </c>
      <c r="G3" s="83"/>
      <c r="H3" s="78" t="s">
        <v>11</v>
      </c>
      <c r="I3" s="78"/>
      <c r="J3" s="83" t="s">
        <v>11</v>
      </c>
      <c r="K3" s="83"/>
      <c r="L3" s="78" t="s">
        <v>11</v>
      </c>
      <c r="M3" s="78"/>
      <c r="N3" s="67"/>
      <c r="O3" s="67"/>
    </row>
    <row r="4" spans="1:15" s="35" customFormat="1" ht="13.5" thickBot="1">
      <c r="A4" s="34" t="s">
        <v>10</v>
      </c>
      <c r="B4" s="37" t="s">
        <v>12</v>
      </c>
      <c r="C4" s="37" t="s">
        <v>13</v>
      </c>
      <c r="D4" s="38" t="s">
        <v>12</v>
      </c>
      <c r="E4" s="38" t="s">
        <v>13</v>
      </c>
      <c r="F4" s="37" t="s">
        <v>12</v>
      </c>
      <c r="G4" s="37" t="s">
        <v>13</v>
      </c>
      <c r="H4" s="38" t="s">
        <v>12</v>
      </c>
      <c r="I4" s="38" t="s">
        <v>13</v>
      </c>
      <c r="J4" s="37" t="s">
        <v>12</v>
      </c>
      <c r="K4" s="37" t="s">
        <v>13</v>
      </c>
      <c r="L4" s="38" t="s">
        <v>12</v>
      </c>
      <c r="M4" s="38" t="s">
        <v>13</v>
      </c>
      <c r="N4" s="39" t="s">
        <v>12</v>
      </c>
      <c r="O4" s="39" t="s">
        <v>13</v>
      </c>
    </row>
    <row r="5" spans="1:15" s="35" customFormat="1" ht="24" customHeight="1">
      <c r="A5" s="86" t="str">
        <f>VLOOKUP(Hoja1!A11,ORDEN_DE_SALIDA,2,FALSE)</f>
        <v>ROOKIES</v>
      </c>
      <c r="B5" s="79">
        <f>Hoja1!K3</f>
        <v>1</v>
      </c>
      <c r="C5" s="79"/>
      <c r="D5" s="75">
        <f>Hoja1!L3</f>
        <v>3</v>
      </c>
      <c r="E5" s="75"/>
      <c r="F5" s="73">
        <f>Hoja1!M3</f>
        <v>0</v>
      </c>
      <c r="G5" s="73"/>
      <c r="H5" s="73" t="str">
        <f>Hoja1!N3</f>
        <v>00</v>
      </c>
      <c r="I5" s="73"/>
      <c r="J5" s="79">
        <f>Hoja1!O3</f>
        <v>4</v>
      </c>
      <c r="K5" s="79"/>
      <c r="L5" s="75">
        <f>Hoja1!P3</f>
        <v>2</v>
      </c>
      <c r="M5" s="76"/>
      <c r="N5" s="68">
        <f>+B6+D6+J6+L6</f>
        <v>419</v>
      </c>
      <c r="O5" s="70">
        <f>+C6+E6+K6+M6</f>
        <v>24</v>
      </c>
    </row>
    <row r="6" spans="1:15" s="35" customFormat="1" ht="18.75" customHeight="1" thickBot="1">
      <c r="A6" s="87"/>
      <c r="B6" s="41">
        <v>105</v>
      </c>
      <c r="C6" s="42"/>
      <c r="D6" s="43">
        <v>103</v>
      </c>
      <c r="E6" s="44"/>
      <c r="F6" s="45"/>
      <c r="G6" s="46"/>
      <c r="H6" s="45"/>
      <c r="I6" s="46"/>
      <c r="J6" s="41">
        <v>101</v>
      </c>
      <c r="K6" s="42"/>
      <c r="L6" s="43">
        <v>110</v>
      </c>
      <c r="M6" s="47">
        <v>24</v>
      </c>
      <c r="N6" s="69"/>
      <c r="O6" s="71"/>
    </row>
    <row r="7" spans="1:15" s="35" customFormat="1" ht="24" customHeight="1">
      <c r="A7" s="84" t="str">
        <f>VLOOKUP(Hoja1!A12,ORDEN_DE_SALIDA,2,FALSE)</f>
        <v>BOREUS</v>
      </c>
      <c r="B7" s="79">
        <f>Hoja1!K4</f>
        <v>3</v>
      </c>
      <c r="C7" s="79"/>
      <c r="D7" s="73">
        <f>Hoja1!L4</f>
        <v>0</v>
      </c>
      <c r="E7" s="73"/>
      <c r="F7" s="73" t="str">
        <f>Hoja1!M4</f>
        <v>00</v>
      </c>
      <c r="G7" s="73"/>
      <c r="H7" s="75">
        <f>Hoja1!N4</f>
        <v>4</v>
      </c>
      <c r="I7" s="75"/>
      <c r="J7" s="79">
        <f>Hoja1!O4</f>
        <v>2</v>
      </c>
      <c r="K7" s="79"/>
      <c r="L7" s="75">
        <f>Hoja1!P4</f>
        <v>1</v>
      </c>
      <c r="M7" s="76"/>
      <c r="N7" s="64">
        <f>+B8+H8+J8+L8</f>
        <v>398</v>
      </c>
      <c r="O7" s="72">
        <f>+C8+I8+K8+M8</f>
        <v>31</v>
      </c>
    </row>
    <row r="8" spans="1:15" s="35" customFormat="1" ht="18.75" customHeight="1" thickBot="1">
      <c r="A8" s="85"/>
      <c r="B8" s="41">
        <v>104</v>
      </c>
      <c r="C8" s="42"/>
      <c r="D8" s="45"/>
      <c r="E8" s="46"/>
      <c r="F8" s="45"/>
      <c r="G8" s="46"/>
      <c r="H8" s="43">
        <v>94</v>
      </c>
      <c r="I8" s="44"/>
      <c r="J8" s="41">
        <v>102</v>
      </c>
      <c r="K8" s="42"/>
      <c r="L8" s="43">
        <v>98</v>
      </c>
      <c r="M8" s="47">
        <v>31</v>
      </c>
      <c r="N8" s="65"/>
      <c r="O8" s="63"/>
    </row>
    <row r="9" spans="1:15" s="35" customFormat="1" ht="24" customHeight="1">
      <c r="A9" s="86" t="str">
        <f>VLOOKUP(Hoja1!A13,ORDEN_DE_SALIDA,2,FALSE)</f>
        <v>PALIZAS</v>
      </c>
      <c r="B9" s="79">
        <f>Hoja1!K5</f>
        <v>4</v>
      </c>
      <c r="C9" s="79"/>
      <c r="D9" s="75">
        <f>Hoja1!L5</f>
        <v>2</v>
      </c>
      <c r="E9" s="75"/>
      <c r="F9" s="79">
        <f>Hoja1!M5</f>
        <v>1</v>
      </c>
      <c r="G9" s="79"/>
      <c r="H9" s="75">
        <f>Hoja1!N5</f>
        <v>3</v>
      </c>
      <c r="I9" s="75"/>
      <c r="J9" s="73">
        <f>Hoja1!O5</f>
        <v>0</v>
      </c>
      <c r="K9" s="73"/>
      <c r="L9" s="73" t="str">
        <f>Hoja1!P5</f>
        <v>00</v>
      </c>
      <c r="M9" s="74"/>
      <c r="N9" s="64">
        <f>+B10+D10+F10+H10</f>
        <v>404</v>
      </c>
      <c r="O9" s="62">
        <f>+C10+E10+G10+I10</f>
        <v>38</v>
      </c>
    </row>
    <row r="10" spans="1:15" s="35" customFormat="1" ht="18.75" customHeight="1" thickBot="1">
      <c r="A10" s="87"/>
      <c r="B10" s="41">
        <v>99</v>
      </c>
      <c r="C10" s="42"/>
      <c r="D10" s="43">
        <v>95</v>
      </c>
      <c r="E10" s="44"/>
      <c r="F10" s="41">
        <v>104</v>
      </c>
      <c r="G10" s="42"/>
      <c r="H10" s="43">
        <v>106</v>
      </c>
      <c r="I10" s="44">
        <v>38</v>
      </c>
      <c r="J10" s="45"/>
      <c r="K10" s="46"/>
      <c r="L10" s="45"/>
      <c r="M10" s="46"/>
      <c r="N10" s="65"/>
      <c r="O10" s="63"/>
    </row>
    <row r="11" spans="1:15" s="35" customFormat="1" ht="24" customHeight="1">
      <c r="A11" s="84" t="str">
        <f>VLOOKUP(Hoja1!A14,ORDEN_DE_SALIDA,2,FALSE)</f>
        <v>MONO DINAMICO</v>
      </c>
      <c r="B11" s="79">
        <f>Hoja1!K6</f>
        <v>2</v>
      </c>
      <c r="C11" s="79"/>
      <c r="D11" s="75">
        <f>Hoja1!L6</f>
        <v>1</v>
      </c>
      <c r="E11" s="75"/>
      <c r="F11" s="79">
        <f>Hoja1!M6</f>
        <v>3</v>
      </c>
      <c r="G11" s="79"/>
      <c r="H11" s="73" t="str">
        <f>Hoja1!N6</f>
        <v>0</v>
      </c>
      <c r="I11" s="73"/>
      <c r="J11" s="73" t="str">
        <f>Hoja1!O6</f>
        <v>00</v>
      </c>
      <c r="K11" s="73"/>
      <c r="L11" s="75">
        <f>Hoja1!P6</f>
        <v>4</v>
      </c>
      <c r="M11" s="76"/>
      <c r="N11" s="64">
        <f>+B12+D12+F12+L12</f>
        <v>383</v>
      </c>
      <c r="O11" s="62">
        <f>+C12+E12+G12+M12</f>
        <v>22</v>
      </c>
    </row>
    <row r="12" spans="1:15" s="35" customFormat="1" ht="18.75" customHeight="1" thickBot="1">
      <c r="A12" s="85"/>
      <c r="B12" s="41">
        <v>101</v>
      </c>
      <c r="C12" s="42"/>
      <c r="D12" s="43">
        <v>90</v>
      </c>
      <c r="E12" s="44"/>
      <c r="F12" s="41">
        <v>96</v>
      </c>
      <c r="G12" s="42"/>
      <c r="H12" s="45"/>
      <c r="I12" s="46"/>
      <c r="J12" s="45"/>
      <c r="K12" s="46"/>
      <c r="L12" s="43">
        <v>96</v>
      </c>
      <c r="M12" s="47">
        <v>22</v>
      </c>
      <c r="N12" s="65"/>
      <c r="O12" s="63"/>
    </row>
    <row r="13" spans="1:15" s="35" customFormat="1" ht="24" customHeight="1">
      <c r="A13" s="86" t="str">
        <f>VLOOKUP(Hoja1!A15,ORDEN_DE_SALIDA,2,FALSE)</f>
        <v>SUPERLOPEZ</v>
      </c>
      <c r="B13" s="88" t="str">
        <f>Hoja1!K7</f>
        <v>00</v>
      </c>
      <c r="C13" s="88"/>
      <c r="D13" s="75">
        <f>Hoja1!L7</f>
        <v>4</v>
      </c>
      <c r="E13" s="75"/>
      <c r="F13" s="79">
        <f>Hoja1!M7</f>
        <v>2</v>
      </c>
      <c r="G13" s="79"/>
      <c r="H13" s="75">
        <f>Hoja1!N7</f>
        <v>1</v>
      </c>
      <c r="I13" s="75"/>
      <c r="J13" s="79">
        <f>Hoja1!O7</f>
        <v>3</v>
      </c>
      <c r="K13" s="79"/>
      <c r="L13" s="73">
        <f>Hoja1!P7</f>
        <v>0</v>
      </c>
      <c r="M13" s="74"/>
      <c r="N13" s="64">
        <f>+D14+F14+H14+J14</f>
        <v>365</v>
      </c>
      <c r="O13" s="62">
        <f>+E14+G14+I14+K14</f>
        <v>0</v>
      </c>
    </row>
    <row r="14" spans="1:15" s="35" customFormat="1" ht="18.75" customHeight="1" thickBot="1">
      <c r="A14" s="87"/>
      <c r="B14" s="7"/>
      <c r="C14" s="8"/>
      <c r="D14" s="43">
        <v>73</v>
      </c>
      <c r="E14" s="44"/>
      <c r="F14" s="41">
        <v>93</v>
      </c>
      <c r="G14" s="42"/>
      <c r="H14" s="43">
        <v>99</v>
      </c>
      <c r="I14" s="44"/>
      <c r="J14" s="41">
        <v>100</v>
      </c>
      <c r="K14" s="42"/>
      <c r="L14" s="45"/>
      <c r="M14" s="9"/>
      <c r="N14" s="65"/>
      <c r="O14" s="63"/>
    </row>
    <row r="15" spans="1:15" s="35" customFormat="1" ht="24" customHeight="1">
      <c r="A15" s="84" t="str">
        <f>VLOOKUP(Hoja1!A16,ORDEN_DE_SALIDA,2,FALSE)</f>
        <v>ANTONIO'S</v>
      </c>
      <c r="B15" s="73">
        <f>Hoja1!K8</f>
        <v>0</v>
      </c>
      <c r="C15" s="73"/>
      <c r="D15" s="73" t="str">
        <f>Hoja1!L8</f>
        <v>00</v>
      </c>
      <c r="E15" s="73"/>
      <c r="F15" s="79">
        <f>Hoja1!M8</f>
        <v>4</v>
      </c>
      <c r="G15" s="79"/>
      <c r="H15" s="75">
        <f>Hoja1!N8</f>
        <v>2</v>
      </c>
      <c r="I15" s="75"/>
      <c r="J15" s="79">
        <f>Hoja1!O8</f>
        <v>1</v>
      </c>
      <c r="K15" s="79"/>
      <c r="L15" s="75">
        <f>Hoja1!P8</f>
        <v>3</v>
      </c>
      <c r="M15" s="76"/>
      <c r="N15" s="64">
        <f>+F16+H16+J16+L16</f>
        <v>142</v>
      </c>
      <c r="O15" s="62">
        <f>+G16+I16+K16+M16</f>
        <v>0</v>
      </c>
    </row>
    <row r="16" spans="1:15" s="35" customFormat="1" ht="18.75" customHeight="1" thickBot="1">
      <c r="A16" s="85"/>
      <c r="B16" s="7"/>
      <c r="C16" s="8"/>
      <c r="D16" s="7"/>
      <c r="E16" s="8"/>
      <c r="F16" s="41">
        <v>67</v>
      </c>
      <c r="G16" s="42"/>
      <c r="H16" s="43">
        <v>53</v>
      </c>
      <c r="I16" s="44"/>
      <c r="J16" s="41">
        <v>22</v>
      </c>
      <c r="K16" s="42"/>
      <c r="L16" s="43"/>
      <c r="M16" s="47"/>
      <c r="N16" s="65"/>
      <c r="O16" s="63"/>
    </row>
    <row r="17" spans="1:15" s="35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35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</sheetData>
  <mergeCells count="69">
    <mergeCell ref="D2:E2"/>
    <mergeCell ref="D3:E3"/>
    <mergeCell ref="D5:E5"/>
    <mergeCell ref="F2:G2"/>
    <mergeCell ref="F3:G3"/>
    <mergeCell ref="B5:C5"/>
    <mergeCell ref="A5:A6"/>
    <mergeCell ref="B2:C2"/>
    <mergeCell ref="B3:C3"/>
    <mergeCell ref="A7:A8"/>
    <mergeCell ref="B7:C7"/>
    <mergeCell ref="D7:E7"/>
    <mergeCell ref="F7:G7"/>
    <mergeCell ref="H9:I9"/>
    <mergeCell ref="A11:A12"/>
    <mergeCell ref="B11:C11"/>
    <mergeCell ref="D11:E11"/>
    <mergeCell ref="F11:G11"/>
    <mergeCell ref="H11:I11"/>
    <mergeCell ref="A9:A10"/>
    <mergeCell ref="B9:C9"/>
    <mergeCell ref="D9:E9"/>
    <mergeCell ref="F9:G9"/>
    <mergeCell ref="H13:I13"/>
    <mergeCell ref="A15:A16"/>
    <mergeCell ref="B15:C15"/>
    <mergeCell ref="D15:E15"/>
    <mergeCell ref="F15:G15"/>
    <mergeCell ref="H15:I15"/>
    <mergeCell ref="A13:A14"/>
    <mergeCell ref="B13:C13"/>
    <mergeCell ref="D13:E13"/>
    <mergeCell ref="F13:G13"/>
    <mergeCell ref="B1:K1"/>
    <mergeCell ref="J2:K2"/>
    <mergeCell ref="J3:K3"/>
    <mergeCell ref="J7:K7"/>
    <mergeCell ref="J5:K5"/>
    <mergeCell ref="H7:I7"/>
    <mergeCell ref="F5:G5"/>
    <mergeCell ref="H2:I2"/>
    <mergeCell ref="H3:I3"/>
    <mergeCell ref="H5:I5"/>
    <mergeCell ref="J9:K9"/>
    <mergeCell ref="J11:K11"/>
    <mergeCell ref="J13:K13"/>
    <mergeCell ref="J15:K15"/>
    <mergeCell ref="L2:M2"/>
    <mergeCell ref="L3:M3"/>
    <mergeCell ref="L5:M5"/>
    <mergeCell ref="L7:M7"/>
    <mergeCell ref="L9:M9"/>
    <mergeCell ref="L11:M11"/>
    <mergeCell ref="L13:M13"/>
    <mergeCell ref="L15:M15"/>
    <mergeCell ref="N2:O2"/>
    <mergeCell ref="N3:O3"/>
    <mergeCell ref="N5:N6"/>
    <mergeCell ref="N7:N8"/>
    <mergeCell ref="O5:O6"/>
    <mergeCell ref="O7:O8"/>
    <mergeCell ref="O11:O12"/>
    <mergeCell ref="O13:O14"/>
    <mergeCell ref="O15:O16"/>
    <mergeCell ref="N9:N10"/>
    <mergeCell ref="N11:N12"/>
    <mergeCell ref="N13:N14"/>
    <mergeCell ref="N15:N16"/>
    <mergeCell ref="O9:O10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18"/>
  <sheetViews>
    <sheetView zoomScale="75" zoomScaleNormal="75" workbookViewId="0" topLeftCell="A3">
      <selection activeCell="B16" sqref="B16:M16"/>
    </sheetView>
  </sheetViews>
  <sheetFormatPr defaultColWidth="11.421875" defaultRowHeight="12.75"/>
  <cols>
    <col min="1" max="1" width="18.57421875" style="34" bestFit="1" customWidth="1"/>
    <col min="2" max="2" width="6.421875" style="34" bestFit="1" customWidth="1"/>
    <col min="3" max="3" width="5.8515625" style="34" bestFit="1" customWidth="1"/>
    <col min="4" max="4" width="6.421875" style="34" bestFit="1" customWidth="1"/>
    <col min="5" max="5" width="5.8515625" style="34" bestFit="1" customWidth="1"/>
    <col min="6" max="6" width="6.421875" style="34" bestFit="1" customWidth="1"/>
    <col min="7" max="7" width="5.8515625" style="34" bestFit="1" customWidth="1"/>
    <col min="8" max="8" width="6.421875" style="34" bestFit="1" customWidth="1"/>
    <col min="9" max="9" width="5.8515625" style="34" bestFit="1" customWidth="1"/>
    <col min="10" max="10" width="6.421875" style="34" bestFit="1" customWidth="1"/>
    <col min="11" max="11" width="5.8515625" style="34" bestFit="1" customWidth="1"/>
    <col min="12" max="12" width="6.421875" style="34" bestFit="1" customWidth="1"/>
    <col min="13" max="13" width="5.8515625" style="34" bestFit="1" customWidth="1"/>
    <col min="14" max="15" width="7.140625" style="34" bestFit="1" customWidth="1"/>
    <col min="16" max="16384" width="11.421875" style="34" customWidth="1"/>
  </cols>
  <sheetData>
    <row r="1" spans="1:15" s="35" customFormat="1" ht="21">
      <c r="A1" s="34"/>
      <c r="B1" s="80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34"/>
      <c r="M1" s="34"/>
      <c r="N1" s="34"/>
      <c r="O1" s="34"/>
    </row>
    <row r="2" spans="1:16" s="35" customFormat="1" ht="17.25">
      <c r="A2" s="34"/>
      <c r="B2" s="82">
        <v>1</v>
      </c>
      <c r="C2" s="82"/>
      <c r="D2" s="77">
        <v>2</v>
      </c>
      <c r="E2" s="77"/>
      <c r="F2" s="82">
        <v>3</v>
      </c>
      <c r="G2" s="82"/>
      <c r="H2" s="77">
        <v>4</v>
      </c>
      <c r="I2" s="77"/>
      <c r="J2" s="82">
        <v>5</v>
      </c>
      <c r="K2" s="82"/>
      <c r="L2" s="77">
        <v>6</v>
      </c>
      <c r="M2" s="77"/>
      <c r="N2" s="66" t="s">
        <v>14</v>
      </c>
      <c r="O2" s="66"/>
      <c r="P2" s="36"/>
    </row>
    <row r="3" spans="1:15" s="35" customFormat="1" ht="12.75">
      <c r="A3" s="34"/>
      <c r="B3" s="83" t="s">
        <v>11</v>
      </c>
      <c r="C3" s="83"/>
      <c r="D3" s="78" t="s">
        <v>11</v>
      </c>
      <c r="E3" s="78"/>
      <c r="F3" s="83" t="s">
        <v>11</v>
      </c>
      <c r="G3" s="83"/>
      <c r="H3" s="78" t="s">
        <v>11</v>
      </c>
      <c r="I3" s="78"/>
      <c r="J3" s="83" t="s">
        <v>11</v>
      </c>
      <c r="K3" s="83"/>
      <c r="L3" s="78" t="s">
        <v>11</v>
      </c>
      <c r="M3" s="78"/>
      <c r="N3" s="67"/>
      <c r="O3" s="67"/>
    </row>
    <row r="4" spans="1:15" s="35" customFormat="1" ht="13.5" thickBot="1">
      <c r="A4" s="34" t="s">
        <v>10</v>
      </c>
      <c r="B4" s="37" t="s">
        <v>12</v>
      </c>
      <c r="C4" s="37" t="s">
        <v>13</v>
      </c>
      <c r="D4" s="38" t="s">
        <v>12</v>
      </c>
      <c r="E4" s="38" t="s">
        <v>13</v>
      </c>
      <c r="F4" s="37" t="s">
        <v>12</v>
      </c>
      <c r="G4" s="37" t="s">
        <v>13</v>
      </c>
      <c r="H4" s="38" t="s">
        <v>12</v>
      </c>
      <c r="I4" s="38" t="s">
        <v>13</v>
      </c>
      <c r="J4" s="37" t="s">
        <v>12</v>
      </c>
      <c r="K4" s="37" t="s">
        <v>13</v>
      </c>
      <c r="L4" s="38" t="s">
        <v>12</v>
      </c>
      <c r="M4" s="38" t="s">
        <v>13</v>
      </c>
      <c r="N4" s="39" t="s">
        <v>12</v>
      </c>
      <c r="O4" s="39" t="s">
        <v>13</v>
      </c>
    </row>
    <row r="5" spans="1:15" s="35" customFormat="1" ht="24" customHeight="1">
      <c r="A5" s="86" t="str">
        <f>VLOOKUP(Hoja1!A11,ORDEN_DE_SALIDA,2,FALSE)</f>
        <v>ROOKIES</v>
      </c>
      <c r="B5" s="79">
        <f>Hoja1!K3</f>
        <v>1</v>
      </c>
      <c r="C5" s="79"/>
      <c r="D5" s="75">
        <f>Hoja1!L3</f>
        <v>3</v>
      </c>
      <c r="E5" s="75"/>
      <c r="F5" s="73">
        <f>Hoja1!M3</f>
        <v>0</v>
      </c>
      <c r="G5" s="73"/>
      <c r="H5" s="73" t="str">
        <f>Hoja1!N3</f>
        <v>00</v>
      </c>
      <c r="I5" s="73"/>
      <c r="J5" s="79">
        <f>Hoja1!O3</f>
        <v>4</v>
      </c>
      <c r="K5" s="79"/>
      <c r="L5" s="75">
        <f>Hoja1!P3</f>
        <v>2</v>
      </c>
      <c r="M5" s="76"/>
      <c r="N5" s="68">
        <f>+B6+D6+J6+L6</f>
        <v>0</v>
      </c>
      <c r="O5" s="70">
        <f>+C6+E6+K6+M6</f>
        <v>0</v>
      </c>
    </row>
    <row r="6" spans="1:15" s="35" customFormat="1" ht="18.75" customHeight="1" thickBot="1">
      <c r="A6" s="87"/>
      <c r="B6" s="2"/>
      <c r="C6" s="3"/>
      <c r="D6" s="4"/>
      <c r="E6" s="5"/>
      <c r="F6" s="7"/>
      <c r="G6" s="8"/>
      <c r="H6" s="7"/>
      <c r="I6" s="8"/>
      <c r="J6" s="2"/>
      <c r="K6" s="3"/>
      <c r="L6" s="4"/>
      <c r="M6" s="6"/>
      <c r="N6" s="69"/>
      <c r="O6" s="71"/>
    </row>
    <row r="7" spans="1:15" s="35" customFormat="1" ht="24" customHeight="1">
      <c r="A7" s="84" t="str">
        <f>VLOOKUP(Hoja1!A12,ORDEN_DE_SALIDA,2,FALSE)</f>
        <v>BOREUS</v>
      </c>
      <c r="B7" s="79">
        <f>Hoja1!K4</f>
        <v>3</v>
      </c>
      <c r="C7" s="79"/>
      <c r="D7" s="73">
        <f>Hoja1!L4</f>
        <v>0</v>
      </c>
      <c r="E7" s="73"/>
      <c r="F7" s="73" t="str">
        <f>Hoja1!M4</f>
        <v>00</v>
      </c>
      <c r="G7" s="73"/>
      <c r="H7" s="75">
        <f>Hoja1!N4</f>
        <v>4</v>
      </c>
      <c r="I7" s="75"/>
      <c r="J7" s="79">
        <f>Hoja1!O4</f>
        <v>2</v>
      </c>
      <c r="K7" s="79"/>
      <c r="L7" s="75">
        <f>Hoja1!P4</f>
        <v>1</v>
      </c>
      <c r="M7" s="76"/>
      <c r="N7" s="64">
        <f>+B8+H8+J8+L8</f>
        <v>0</v>
      </c>
      <c r="O7" s="72">
        <f>+C8+I8+K8+M8</f>
        <v>0</v>
      </c>
    </row>
    <row r="8" spans="1:15" s="35" customFormat="1" ht="18.75" customHeight="1" thickBot="1">
      <c r="A8" s="85"/>
      <c r="B8" s="2"/>
      <c r="C8" s="3"/>
      <c r="D8" s="7"/>
      <c r="E8" s="8"/>
      <c r="F8" s="7"/>
      <c r="G8" s="8"/>
      <c r="H8" s="4"/>
      <c r="I8" s="5"/>
      <c r="J8" s="2"/>
      <c r="K8" s="3"/>
      <c r="L8" s="4"/>
      <c r="M8" s="6"/>
      <c r="N8" s="65"/>
      <c r="O8" s="63"/>
    </row>
    <row r="9" spans="1:15" s="35" customFormat="1" ht="24" customHeight="1">
      <c r="A9" s="86" t="str">
        <f>VLOOKUP(Hoja1!A13,ORDEN_DE_SALIDA,2,FALSE)</f>
        <v>PALIZAS</v>
      </c>
      <c r="B9" s="79">
        <f>Hoja1!K5</f>
        <v>4</v>
      </c>
      <c r="C9" s="79"/>
      <c r="D9" s="75">
        <f>Hoja1!L5</f>
        <v>2</v>
      </c>
      <c r="E9" s="75"/>
      <c r="F9" s="79">
        <f>Hoja1!M5</f>
        <v>1</v>
      </c>
      <c r="G9" s="79"/>
      <c r="H9" s="75">
        <f>Hoja1!N5</f>
        <v>3</v>
      </c>
      <c r="I9" s="75"/>
      <c r="J9" s="73">
        <f>Hoja1!O5</f>
        <v>0</v>
      </c>
      <c r="K9" s="73"/>
      <c r="L9" s="73" t="str">
        <f>Hoja1!P5</f>
        <v>00</v>
      </c>
      <c r="M9" s="74"/>
      <c r="N9" s="64">
        <f>+B10+D10+F10+H10</f>
        <v>0</v>
      </c>
      <c r="O9" s="62">
        <f>+C10+E10+G10+I10</f>
        <v>0</v>
      </c>
    </row>
    <row r="10" spans="1:15" s="35" customFormat="1" ht="18.75" customHeight="1" thickBot="1">
      <c r="A10" s="87"/>
      <c r="B10" s="2"/>
      <c r="C10" s="3"/>
      <c r="D10" s="4"/>
      <c r="E10" s="5"/>
      <c r="F10" s="2"/>
      <c r="G10" s="3"/>
      <c r="H10" s="4"/>
      <c r="I10" s="5"/>
      <c r="J10" s="7"/>
      <c r="K10" s="8"/>
      <c r="L10" s="7"/>
      <c r="M10" s="8"/>
      <c r="N10" s="65"/>
      <c r="O10" s="63"/>
    </row>
    <row r="11" spans="1:15" s="35" customFormat="1" ht="24" customHeight="1">
      <c r="A11" s="84" t="str">
        <f>VLOOKUP(Hoja1!A14,ORDEN_DE_SALIDA,2,FALSE)</f>
        <v>MONO DINAMICO</v>
      </c>
      <c r="B11" s="79">
        <f>Hoja1!K6</f>
        <v>2</v>
      </c>
      <c r="C11" s="79"/>
      <c r="D11" s="75">
        <f>Hoja1!L6</f>
        <v>1</v>
      </c>
      <c r="E11" s="75"/>
      <c r="F11" s="79">
        <f>Hoja1!M6</f>
        <v>3</v>
      </c>
      <c r="G11" s="79"/>
      <c r="H11" s="73" t="str">
        <f>Hoja1!N6</f>
        <v>0</v>
      </c>
      <c r="I11" s="73"/>
      <c r="J11" s="73" t="str">
        <f>Hoja1!O6</f>
        <v>00</v>
      </c>
      <c r="K11" s="73"/>
      <c r="L11" s="75">
        <f>Hoja1!P6</f>
        <v>4</v>
      </c>
      <c r="M11" s="76"/>
      <c r="N11" s="64">
        <f>+B12+D12+F12+L12</f>
        <v>0</v>
      </c>
      <c r="O11" s="62">
        <f>+C12+E12+G12+M12</f>
        <v>0</v>
      </c>
    </row>
    <row r="12" spans="1:15" s="35" customFormat="1" ht="18.75" customHeight="1" thickBot="1">
      <c r="A12" s="85"/>
      <c r="B12" s="2"/>
      <c r="C12" s="3"/>
      <c r="D12" s="4"/>
      <c r="E12" s="5"/>
      <c r="F12" s="2"/>
      <c r="G12" s="3"/>
      <c r="H12" s="7"/>
      <c r="I12" s="8"/>
      <c r="J12" s="7"/>
      <c r="K12" s="8"/>
      <c r="L12" s="4"/>
      <c r="M12" s="6"/>
      <c r="N12" s="65"/>
      <c r="O12" s="63"/>
    </row>
    <row r="13" spans="1:15" s="35" customFormat="1" ht="24" customHeight="1">
      <c r="A13" s="86" t="str">
        <f>VLOOKUP(Hoja1!A15,ORDEN_DE_SALIDA,2,FALSE)</f>
        <v>SUPERLOPEZ</v>
      </c>
      <c r="B13" s="73" t="str">
        <f>Hoja1!K7</f>
        <v>00</v>
      </c>
      <c r="C13" s="73"/>
      <c r="D13" s="75">
        <f>Hoja1!L7</f>
        <v>4</v>
      </c>
      <c r="E13" s="75"/>
      <c r="F13" s="79">
        <f>Hoja1!M7</f>
        <v>2</v>
      </c>
      <c r="G13" s="79"/>
      <c r="H13" s="75">
        <f>Hoja1!N7</f>
        <v>1</v>
      </c>
      <c r="I13" s="75"/>
      <c r="J13" s="79">
        <f>Hoja1!O7</f>
        <v>3</v>
      </c>
      <c r="K13" s="79"/>
      <c r="L13" s="73">
        <f>Hoja1!P7</f>
        <v>0</v>
      </c>
      <c r="M13" s="74"/>
      <c r="N13" s="64">
        <f>+D14+F14+H14+J14</f>
        <v>0</v>
      </c>
      <c r="O13" s="62">
        <f>+E14+G14+I14+K14</f>
        <v>0</v>
      </c>
    </row>
    <row r="14" spans="1:15" s="35" customFormat="1" ht="18.75" customHeight="1" thickBot="1">
      <c r="A14" s="87"/>
      <c r="B14" s="7"/>
      <c r="C14" s="8"/>
      <c r="D14" s="4"/>
      <c r="E14" s="5"/>
      <c r="F14" s="2"/>
      <c r="G14" s="3"/>
      <c r="H14" s="4"/>
      <c r="I14" s="5"/>
      <c r="J14" s="2"/>
      <c r="K14" s="3"/>
      <c r="L14" s="7"/>
      <c r="M14" s="9"/>
      <c r="N14" s="65"/>
      <c r="O14" s="63"/>
    </row>
    <row r="15" spans="1:15" s="35" customFormat="1" ht="24" customHeight="1">
      <c r="A15" s="84" t="str">
        <f>VLOOKUP(Hoja1!A16,ORDEN_DE_SALIDA,2,FALSE)</f>
        <v>ANTONIO'S</v>
      </c>
      <c r="B15" s="73">
        <f>Hoja1!K8</f>
        <v>0</v>
      </c>
      <c r="C15" s="73"/>
      <c r="D15" s="73" t="str">
        <f>Hoja1!L8</f>
        <v>00</v>
      </c>
      <c r="E15" s="73"/>
      <c r="F15" s="79">
        <f>Hoja1!M8</f>
        <v>4</v>
      </c>
      <c r="G15" s="79"/>
      <c r="H15" s="75">
        <f>Hoja1!N8</f>
        <v>2</v>
      </c>
      <c r="I15" s="75"/>
      <c r="J15" s="79">
        <f>Hoja1!O8</f>
        <v>1</v>
      </c>
      <c r="K15" s="79"/>
      <c r="L15" s="75">
        <f>Hoja1!P8</f>
        <v>3</v>
      </c>
      <c r="M15" s="76"/>
      <c r="N15" s="64">
        <f>+F16+H16+J16+L16</f>
        <v>0</v>
      </c>
      <c r="O15" s="62">
        <f>+G16+I16+K16+M16</f>
        <v>0</v>
      </c>
    </row>
    <row r="16" spans="1:15" s="35" customFormat="1" ht="18.75" customHeight="1" thickBot="1">
      <c r="A16" s="85"/>
      <c r="B16" s="7"/>
      <c r="C16" s="8"/>
      <c r="D16" s="7"/>
      <c r="E16" s="8"/>
      <c r="F16" s="2"/>
      <c r="G16" s="3"/>
      <c r="H16" s="4"/>
      <c r="I16" s="5"/>
      <c r="J16" s="2"/>
      <c r="K16" s="3"/>
      <c r="L16" s="4"/>
      <c r="M16" s="6"/>
      <c r="N16" s="65"/>
      <c r="O16" s="63"/>
    </row>
    <row r="17" spans="1:15" s="35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35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</sheetData>
  <mergeCells count="69">
    <mergeCell ref="O13:O14"/>
    <mergeCell ref="A15:A16"/>
    <mergeCell ref="B15:C15"/>
    <mergeCell ref="D15:E15"/>
    <mergeCell ref="F15:G15"/>
    <mergeCell ref="H15:I15"/>
    <mergeCell ref="J15:K15"/>
    <mergeCell ref="L15:M15"/>
    <mergeCell ref="N15:N16"/>
    <mergeCell ref="O15:O16"/>
    <mergeCell ref="H13:I13"/>
    <mergeCell ref="J13:K13"/>
    <mergeCell ref="L13:M13"/>
    <mergeCell ref="N13:N14"/>
    <mergeCell ref="A13:A14"/>
    <mergeCell ref="B13:C13"/>
    <mergeCell ref="D13:E13"/>
    <mergeCell ref="F13:G13"/>
    <mergeCell ref="O9:O10"/>
    <mergeCell ref="A11:A12"/>
    <mergeCell ref="B11:C11"/>
    <mergeCell ref="D11:E11"/>
    <mergeCell ref="F11:G11"/>
    <mergeCell ref="H11:I11"/>
    <mergeCell ref="J11:K11"/>
    <mergeCell ref="L11:M11"/>
    <mergeCell ref="N11:N12"/>
    <mergeCell ref="O11:O12"/>
    <mergeCell ref="H9:I9"/>
    <mergeCell ref="J9:K9"/>
    <mergeCell ref="L9:M9"/>
    <mergeCell ref="N9:N10"/>
    <mergeCell ref="A9:A10"/>
    <mergeCell ref="B9:C9"/>
    <mergeCell ref="D9:E9"/>
    <mergeCell ref="F9:G9"/>
    <mergeCell ref="O5:O6"/>
    <mergeCell ref="A7:A8"/>
    <mergeCell ref="B7:C7"/>
    <mergeCell ref="D7:E7"/>
    <mergeCell ref="F7:G7"/>
    <mergeCell ref="H7:I7"/>
    <mergeCell ref="J7:K7"/>
    <mergeCell ref="L7:M7"/>
    <mergeCell ref="N7:N8"/>
    <mergeCell ref="O7:O8"/>
    <mergeCell ref="H5:I5"/>
    <mergeCell ref="J5:K5"/>
    <mergeCell ref="L5:M5"/>
    <mergeCell ref="N5:N6"/>
    <mergeCell ref="A5:A6"/>
    <mergeCell ref="B5:C5"/>
    <mergeCell ref="D5:E5"/>
    <mergeCell ref="F5:G5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B1:K1"/>
    <mergeCell ref="B2:C2"/>
    <mergeCell ref="D2:E2"/>
    <mergeCell ref="F2:G2"/>
    <mergeCell ref="H2:I2"/>
    <mergeCell ref="J2:K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T25"/>
  <sheetViews>
    <sheetView tabSelected="1" zoomScale="75" zoomScaleNormal="75" workbookViewId="0" topLeftCell="A1">
      <selection activeCell="T11" sqref="T11:T12"/>
    </sheetView>
  </sheetViews>
  <sheetFormatPr defaultColWidth="11.421875" defaultRowHeight="12.75"/>
  <cols>
    <col min="1" max="1" width="27.57421875" style="1" customWidth="1"/>
    <col min="2" max="2" width="6.57421875" style="1" bestFit="1" customWidth="1"/>
    <col min="3" max="3" width="6.00390625" style="1" bestFit="1" customWidth="1"/>
    <col min="4" max="4" width="6.57421875" style="1" bestFit="1" customWidth="1"/>
    <col min="5" max="5" width="6.0039062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9" width="6.00390625" style="1" bestFit="1" customWidth="1"/>
    <col min="10" max="10" width="6.57421875" style="1" bestFit="1" customWidth="1"/>
    <col min="11" max="11" width="6.00390625" style="1" bestFit="1" customWidth="1"/>
    <col min="12" max="12" width="6.57421875" style="1" bestFit="1" customWidth="1"/>
    <col min="13" max="13" width="6.00390625" style="1" bestFit="1" customWidth="1"/>
    <col min="14" max="14" width="7.421875" style="1" bestFit="1" customWidth="1"/>
    <col min="15" max="15" width="7.28125" style="1" bestFit="1" customWidth="1"/>
    <col min="16" max="16" width="9.28125" style="1" customWidth="1"/>
    <col min="17" max="18" width="7.28125" style="1" customWidth="1"/>
    <col min="19" max="19" width="7.421875" style="28" bestFit="1" customWidth="1"/>
    <col min="20" max="16384" width="11.421875" style="1" customWidth="1"/>
  </cols>
  <sheetData>
    <row r="1" spans="1:19" s="35" customFormat="1" ht="21">
      <c r="A1" s="34"/>
      <c r="B1" s="80" t="s">
        <v>14</v>
      </c>
      <c r="C1" s="81"/>
      <c r="D1" s="81"/>
      <c r="E1" s="81"/>
      <c r="F1" s="81"/>
      <c r="G1" s="81"/>
      <c r="H1" s="81"/>
      <c r="I1" s="81"/>
      <c r="J1" s="81"/>
      <c r="K1" s="81"/>
      <c r="L1" s="34"/>
      <c r="M1" s="34"/>
      <c r="N1" s="34"/>
      <c r="O1" s="34"/>
      <c r="S1" s="40"/>
    </row>
    <row r="2" spans="1:19" s="35" customFormat="1" ht="17.25">
      <c r="A2" s="34"/>
      <c r="B2" s="82">
        <v>1</v>
      </c>
      <c r="C2" s="82"/>
      <c r="D2" s="77">
        <v>2</v>
      </c>
      <c r="E2" s="77"/>
      <c r="F2" s="82">
        <v>3</v>
      </c>
      <c r="G2" s="82"/>
      <c r="H2" s="77">
        <v>4</v>
      </c>
      <c r="I2" s="77"/>
      <c r="J2" s="82">
        <v>5</v>
      </c>
      <c r="K2" s="82"/>
      <c r="L2" s="77">
        <v>6</v>
      </c>
      <c r="M2" s="77"/>
      <c r="N2" s="66" t="s">
        <v>14</v>
      </c>
      <c r="O2" s="66"/>
      <c r="P2" s="36"/>
      <c r="Q2" s="93" t="s">
        <v>18</v>
      </c>
      <c r="R2" s="93"/>
      <c r="S2" s="40"/>
    </row>
    <row r="3" spans="1:19" s="35" customFormat="1" ht="12.75">
      <c r="A3" s="34"/>
      <c r="B3" s="83" t="s">
        <v>11</v>
      </c>
      <c r="C3" s="83"/>
      <c r="D3" s="78" t="s">
        <v>11</v>
      </c>
      <c r="E3" s="78"/>
      <c r="F3" s="83" t="s">
        <v>11</v>
      </c>
      <c r="G3" s="83"/>
      <c r="H3" s="78" t="s">
        <v>11</v>
      </c>
      <c r="I3" s="78"/>
      <c r="J3" s="83" t="s">
        <v>11</v>
      </c>
      <c r="K3" s="83"/>
      <c r="L3" s="78" t="s">
        <v>11</v>
      </c>
      <c r="M3" s="78"/>
      <c r="N3" s="67"/>
      <c r="O3" s="67"/>
      <c r="S3" s="40"/>
    </row>
    <row r="4" spans="1:19" s="35" customFormat="1" ht="13.5" thickBot="1">
      <c r="A4" s="34" t="s">
        <v>10</v>
      </c>
      <c r="B4" s="37" t="s">
        <v>12</v>
      </c>
      <c r="C4" s="37" t="s">
        <v>13</v>
      </c>
      <c r="D4" s="38" t="s">
        <v>12</v>
      </c>
      <c r="E4" s="38" t="s">
        <v>13</v>
      </c>
      <c r="F4" s="37" t="s">
        <v>12</v>
      </c>
      <c r="G4" s="37" t="s">
        <v>13</v>
      </c>
      <c r="H4" s="38" t="s">
        <v>12</v>
      </c>
      <c r="I4" s="38" t="s">
        <v>13</v>
      </c>
      <c r="J4" s="37" t="s">
        <v>12</v>
      </c>
      <c r="K4" s="37" t="s">
        <v>13</v>
      </c>
      <c r="L4" s="38" t="s">
        <v>12</v>
      </c>
      <c r="M4" s="38" t="s">
        <v>13</v>
      </c>
      <c r="N4" s="39" t="s">
        <v>12</v>
      </c>
      <c r="O4" s="39" t="s">
        <v>13</v>
      </c>
      <c r="Q4" s="39" t="s">
        <v>12</v>
      </c>
      <c r="R4" s="39" t="s">
        <v>13</v>
      </c>
      <c r="S4" s="29" t="s">
        <v>13</v>
      </c>
    </row>
    <row r="5" spans="1:19" s="35" customFormat="1" ht="24" customHeight="1">
      <c r="A5" s="86" t="str">
        <f>VLOOKUP(Hoja1!A11,ORDEN_DE_SALIDA,2,FALSE)</f>
        <v>ROOKIES</v>
      </c>
      <c r="B5" s="79">
        <f>Hoja1!K3</f>
        <v>1</v>
      </c>
      <c r="C5" s="79"/>
      <c r="D5" s="75">
        <f>Hoja1!L3</f>
        <v>3</v>
      </c>
      <c r="E5" s="75"/>
      <c r="F5" s="73">
        <f>Hoja1!M3</f>
        <v>0</v>
      </c>
      <c r="G5" s="73"/>
      <c r="H5" s="73" t="str">
        <f>Hoja1!N3</f>
        <v>00</v>
      </c>
      <c r="I5" s="73"/>
      <c r="J5" s="79">
        <f>Hoja1!O3</f>
        <v>4</v>
      </c>
      <c r="K5" s="79"/>
      <c r="L5" s="75">
        <f>Hoja1!P3</f>
        <v>2</v>
      </c>
      <c r="M5" s="76"/>
      <c r="N5" s="68">
        <f>+B6+D6+J6+L6</f>
        <v>419</v>
      </c>
      <c r="O5" s="70">
        <f>+C6+E6+K6+M6</f>
        <v>24</v>
      </c>
      <c r="P5" s="91">
        <f>RANK(S5,preuba,0)</f>
        <v>1</v>
      </c>
      <c r="Q5" s="68">
        <f>+IF(O5&gt;40,N5+1,N5)</f>
        <v>419</v>
      </c>
      <c r="R5" s="70">
        <f>+IF(O5&gt;40,O5-40,O5)</f>
        <v>24</v>
      </c>
      <c r="S5" s="94">
        <f>VALUE(CONCATENATE(Q5,IF(R5&lt;10,CONCATENATE(0,R5),R5)))</f>
        <v>41924</v>
      </c>
    </row>
    <row r="6" spans="1:19" s="35" customFormat="1" ht="18.75" customHeight="1" thickBot="1">
      <c r="A6" s="87"/>
      <c r="B6" s="25">
        <f>+'CARRERA 1'!B6+'CARRERA 2'!B6</f>
        <v>105</v>
      </c>
      <c r="C6" s="26">
        <f>+'CARRERA 1'!C6+'CARRERA 2'!C6</f>
        <v>0</v>
      </c>
      <c r="D6" s="25">
        <f>+'CARRERA 1'!D6+'CARRERA 2'!D6</f>
        <v>103</v>
      </c>
      <c r="E6" s="26">
        <f>+'CARRERA 1'!E6+'CARRERA 2'!E6</f>
        <v>0</v>
      </c>
      <c r="F6" s="7"/>
      <c r="G6" s="8"/>
      <c r="H6" s="7"/>
      <c r="I6" s="8"/>
      <c r="J6" s="25">
        <f>+'CARRERA 1'!J6+'CARRERA 2'!J6</f>
        <v>101</v>
      </c>
      <c r="K6" s="26">
        <f>+'CARRERA 1'!K6+'CARRERA 2'!K6</f>
        <v>0</v>
      </c>
      <c r="L6" s="25">
        <f>+'CARRERA 1'!L6+'CARRERA 2'!L6</f>
        <v>110</v>
      </c>
      <c r="M6" s="26">
        <f>+'CARRERA 1'!M6+'CARRERA 2'!M6</f>
        <v>24</v>
      </c>
      <c r="N6" s="69"/>
      <c r="O6" s="71"/>
      <c r="P6" s="92"/>
      <c r="Q6" s="69"/>
      <c r="R6" s="71"/>
      <c r="S6" s="94"/>
    </row>
    <row r="7" spans="1:19" s="35" customFormat="1" ht="24" customHeight="1">
      <c r="A7" s="84" t="str">
        <f>VLOOKUP(Hoja1!A12,ORDEN_DE_SALIDA,2,FALSE)</f>
        <v>BOREUS</v>
      </c>
      <c r="B7" s="79">
        <f>Hoja1!K4</f>
        <v>3</v>
      </c>
      <c r="C7" s="79"/>
      <c r="D7" s="73">
        <f>Hoja1!L4</f>
        <v>0</v>
      </c>
      <c r="E7" s="73"/>
      <c r="F7" s="73" t="str">
        <f>Hoja1!M4</f>
        <v>00</v>
      </c>
      <c r="G7" s="73"/>
      <c r="H7" s="75">
        <f>Hoja1!N4</f>
        <v>4</v>
      </c>
      <c r="I7" s="75"/>
      <c r="J7" s="79">
        <f>Hoja1!O4</f>
        <v>2</v>
      </c>
      <c r="K7" s="79"/>
      <c r="L7" s="75">
        <f>Hoja1!P4</f>
        <v>1</v>
      </c>
      <c r="M7" s="76"/>
      <c r="N7" s="64">
        <f>+B8+H8+J8+L8</f>
        <v>398</v>
      </c>
      <c r="O7" s="72">
        <f>+C8+I8+K8+M8</f>
        <v>31</v>
      </c>
      <c r="P7" s="91">
        <f>RANK(S7,preuba,0)</f>
        <v>3</v>
      </c>
      <c r="Q7" s="68">
        <f>+IF(O7&gt;40,N7+1,N7)</f>
        <v>398</v>
      </c>
      <c r="R7" s="70">
        <f>+IF(O7&gt;40,O7-40,O7)</f>
        <v>31</v>
      </c>
      <c r="S7" s="94">
        <f>VALUE(CONCATENATE(Q7,IF(R7&lt;10,CONCATENATE(0,R7),R7)))</f>
        <v>39831</v>
      </c>
    </row>
    <row r="8" spans="1:19" s="35" customFormat="1" ht="18.75" customHeight="1" thickBot="1">
      <c r="A8" s="85"/>
      <c r="B8" s="25">
        <f>+'CARRERA 1'!B8+'CARRERA 2'!B8</f>
        <v>104</v>
      </c>
      <c r="C8" s="26">
        <f>+'CARRERA 1'!C8+'CARRERA 2'!C8</f>
        <v>0</v>
      </c>
      <c r="D8" s="7"/>
      <c r="E8" s="8"/>
      <c r="F8" s="7"/>
      <c r="G8" s="8"/>
      <c r="H8" s="25">
        <f>+'CARRERA 1'!H8+'CARRERA 2'!H8</f>
        <v>94</v>
      </c>
      <c r="I8" s="26">
        <f>+'CARRERA 1'!I8+'CARRERA 2'!I8</f>
        <v>0</v>
      </c>
      <c r="J8" s="25">
        <f>+'CARRERA 1'!J8+'CARRERA 2'!J8</f>
        <v>102</v>
      </c>
      <c r="K8" s="26">
        <f>+'CARRERA 1'!K8+'CARRERA 2'!K8</f>
        <v>0</v>
      </c>
      <c r="L8" s="25">
        <f>+'CARRERA 1'!L8+'CARRERA 2'!L8</f>
        <v>98</v>
      </c>
      <c r="M8" s="26">
        <f>+'CARRERA 1'!M8+'CARRERA 2'!M8</f>
        <v>31</v>
      </c>
      <c r="N8" s="65"/>
      <c r="O8" s="63"/>
      <c r="P8" s="92"/>
      <c r="Q8" s="69"/>
      <c r="R8" s="71"/>
      <c r="S8" s="94"/>
    </row>
    <row r="9" spans="1:19" s="35" customFormat="1" ht="24" customHeight="1">
      <c r="A9" s="86" t="str">
        <f>VLOOKUP(Hoja1!A13,ORDEN_DE_SALIDA,2,FALSE)</f>
        <v>PALIZAS</v>
      </c>
      <c r="B9" s="79">
        <f>Hoja1!K5</f>
        <v>4</v>
      </c>
      <c r="C9" s="79"/>
      <c r="D9" s="75">
        <f>Hoja1!L5</f>
        <v>2</v>
      </c>
      <c r="E9" s="75"/>
      <c r="F9" s="79">
        <f>Hoja1!M5</f>
        <v>1</v>
      </c>
      <c r="G9" s="79"/>
      <c r="H9" s="75">
        <f>Hoja1!N5</f>
        <v>3</v>
      </c>
      <c r="I9" s="75"/>
      <c r="J9" s="73">
        <f>Hoja1!O5</f>
        <v>0</v>
      </c>
      <c r="K9" s="73"/>
      <c r="L9" s="73" t="str">
        <f>Hoja1!P5</f>
        <v>00</v>
      </c>
      <c r="M9" s="74"/>
      <c r="N9" s="64">
        <f>+B10+D10+F10+H10</f>
        <v>404</v>
      </c>
      <c r="O9" s="62">
        <f>+C10+E10+G10+I10</f>
        <v>38</v>
      </c>
      <c r="P9" s="91">
        <f>RANK(S9,preuba,0)</f>
        <v>2</v>
      </c>
      <c r="Q9" s="68">
        <f>+IF(O9&gt;40,N9+1,N9)</f>
        <v>404</v>
      </c>
      <c r="R9" s="70">
        <f>+IF(O9&gt;40,O9-40,O9)</f>
        <v>38</v>
      </c>
      <c r="S9" s="94">
        <f>VALUE(CONCATENATE(Q9,IF(R9&lt;10,CONCATENATE(0,R9),R9)))</f>
        <v>40438</v>
      </c>
    </row>
    <row r="10" spans="1:19" s="35" customFormat="1" ht="18.75" customHeight="1" thickBot="1">
      <c r="A10" s="87"/>
      <c r="B10" s="25">
        <f>+'CARRERA 1'!B10+'CARRERA 2'!B10</f>
        <v>99</v>
      </c>
      <c r="C10" s="26">
        <f>+'CARRERA 1'!C10+'CARRERA 2'!C10</f>
        <v>0</v>
      </c>
      <c r="D10" s="25">
        <f>+'CARRERA 1'!D10+'CARRERA 2'!D10</f>
        <v>95</v>
      </c>
      <c r="E10" s="26">
        <f>+'CARRERA 1'!E10+'CARRERA 2'!E10</f>
        <v>0</v>
      </c>
      <c r="F10" s="25">
        <f>+'CARRERA 1'!F10+'CARRERA 2'!F10</f>
        <v>104</v>
      </c>
      <c r="G10" s="26">
        <f>+'CARRERA 1'!G10+'CARRERA 2'!G10</f>
        <v>0</v>
      </c>
      <c r="H10" s="25">
        <f>+'CARRERA 1'!H10+'CARRERA 2'!H10</f>
        <v>106</v>
      </c>
      <c r="I10" s="26">
        <f>+'CARRERA 1'!I10+'CARRERA 2'!I10</f>
        <v>38</v>
      </c>
      <c r="J10" s="7"/>
      <c r="K10" s="8"/>
      <c r="L10" s="7"/>
      <c r="M10" s="8"/>
      <c r="N10" s="65"/>
      <c r="O10" s="63"/>
      <c r="P10" s="92"/>
      <c r="Q10" s="69"/>
      <c r="R10" s="71"/>
      <c r="S10" s="94"/>
    </row>
    <row r="11" spans="1:20" s="35" customFormat="1" ht="24" customHeight="1">
      <c r="A11" s="84" t="str">
        <f>VLOOKUP(Hoja1!A14,ORDEN_DE_SALIDA,2,FALSE)</f>
        <v>MONO DINAMICO</v>
      </c>
      <c r="B11" s="79">
        <f>Hoja1!K6</f>
        <v>2</v>
      </c>
      <c r="C11" s="79"/>
      <c r="D11" s="75">
        <f>Hoja1!L6</f>
        <v>1</v>
      </c>
      <c r="E11" s="75"/>
      <c r="F11" s="79">
        <f>Hoja1!M6</f>
        <v>3</v>
      </c>
      <c r="G11" s="79"/>
      <c r="H11" s="73" t="str">
        <f>Hoja1!N6</f>
        <v>0</v>
      </c>
      <c r="I11" s="73"/>
      <c r="J11" s="73" t="str">
        <f>Hoja1!O6</f>
        <v>00</v>
      </c>
      <c r="K11" s="73"/>
      <c r="L11" s="75">
        <f>Hoja1!P6</f>
        <v>4</v>
      </c>
      <c r="M11" s="76"/>
      <c r="N11" s="64">
        <f>+B12+D12+F12+L12</f>
        <v>383</v>
      </c>
      <c r="O11" s="62">
        <f>+C12+E12+G12+M12</f>
        <v>22</v>
      </c>
      <c r="P11" s="91">
        <f>RANK(S11,preuba,0)</f>
        <v>4</v>
      </c>
      <c r="Q11" s="68">
        <f>+IF(O11&gt;40,N11+1,N11)</f>
        <v>383</v>
      </c>
      <c r="R11" s="70">
        <f>+IF(O11&gt;40,O11-40,O11)</f>
        <v>22</v>
      </c>
      <c r="S11" s="94">
        <f>VALUE(CONCATENATE(Q11,IF(R11&lt;10,CONCATENATE(0,R11),R11)))</f>
        <v>38322</v>
      </c>
      <c r="T11" s="68">
        <f>Q11+R11/100-(Q11+R11/100-Q15)/2</f>
        <v>262.61</v>
      </c>
    </row>
    <row r="12" spans="1:20" s="35" customFormat="1" ht="18.75" customHeight="1" thickBot="1">
      <c r="A12" s="85"/>
      <c r="B12" s="25">
        <f>+'CARRERA 1'!B12+'CARRERA 2'!B12</f>
        <v>101</v>
      </c>
      <c r="C12" s="26">
        <f>+'CARRERA 1'!C12+'CARRERA 2'!C12</f>
        <v>0</v>
      </c>
      <c r="D12" s="25">
        <f>+'CARRERA 1'!D12+'CARRERA 2'!D12</f>
        <v>90</v>
      </c>
      <c r="E12" s="26">
        <f>+'CARRERA 1'!E12+'CARRERA 2'!E12</f>
        <v>0</v>
      </c>
      <c r="F12" s="25">
        <f>+'CARRERA 1'!F12+'CARRERA 2'!F12</f>
        <v>96</v>
      </c>
      <c r="G12" s="26">
        <f>+'CARRERA 1'!G12+'CARRERA 2'!G12</f>
        <v>0</v>
      </c>
      <c r="H12" s="7"/>
      <c r="I12" s="8"/>
      <c r="J12" s="7"/>
      <c r="K12" s="8"/>
      <c r="L12" s="25">
        <f>+'CARRERA 1'!L12+'CARRERA 2'!L12</f>
        <v>96</v>
      </c>
      <c r="M12" s="26">
        <f>+'CARRERA 1'!M12+'CARRERA 2'!M12</f>
        <v>22</v>
      </c>
      <c r="N12" s="65"/>
      <c r="O12" s="63"/>
      <c r="P12" s="92"/>
      <c r="Q12" s="69"/>
      <c r="R12" s="71"/>
      <c r="S12" s="94"/>
      <c r="T12" s="69"/>
    </row>
    <row r="13" spans="1:19" s="35" customFormat="1" ht="24" customHeight="1">
      <c r="A13" s="86" t="str">
        <f>VLOOKUP(Hoja1!A15,ORDEN_DE_SALIDA,2,FALSE)</f>
        <v>SUPERLOPEZ</v>
      </c>
      <c r="B13" s="73" t="str">
        <f>Hoja1!K7</f>
        <v>00</v>
      </c>
      <c r="C13" s="73"/>
      <c r="D13" s="75">
        <f>Hoja1!L7</f>
        <v>4</v>
      </c>
      <c r="E13" s="75"/>
      <c r="F13" s="79">
        <f>Hoja1!M7</f>
        <v>2</v>
      </c>
      <c r="G13" s="79"/>
      <c r="H13" s="75">
        <f>Hoja1!N7</f>
        <v>1</v>
      </c>
      <c r="I13" s="75"/>
      <c r="J13" s="79">
        <f>Hoja1!O7</f>
        <v>3</v>
      </c>
      <c r="K13" s="79"/>
      <c r="L13" s="73">
        <f>Hoja1!P7</f>
        <v>0</v>
      </c>
      <c r="M13" s="74"/>
      <c r="N13" s="64">
        <f>+D14+F14+H14+J14</f>
        <v>365</v>
      </c>
      <c r="O13" s="62">
        <f>+E14+G14+I14+K14</f>
        <v>0</v>
      </c>
      <c r="P13" s="91">
        <f>RANK(S13,preuba,0)</f>
        <v>5</v>
      </c>
      <c r="Q13" s="68">
        <f>+IF(O13&gt;40,N13+1,N13)</f>
        <v>365</v>
      </c>
      <c r="R13" s="70">
        <f>+IF(O13&gt;40,O13-40,O13)</f>
        <v>0</v>
      </c>
      <c r="S13" s="94">
        <f>VALUE(CONCATENATE(Q13,IF(R13&lt;10,CONCATENATE(0,R13),R13)))</f>
        <v>36500</v>
      </c>
    </row>
    <row r="14" spans="1:19" s="35" customFormat="1" ht="18.75" customHeight="1" thickBot="1">
      <c r="A14" s="87"/>
      <c r="B14" s="7"/>
      <c r="C14" s="8"/>
      <c r="D14" s="25">
        <f>+'CARRERA 1'!D14+'CARRERA 2'!D14</f>
        <v>73</v>
      </c>
      <c r="E14" s="26">
        <f>+'CARRERA 1'!E14+'CARRERA 2'!E14</f>
        <v>0</v>
      </c>
      <c r="F14" s="25">
        <f>+'CARRERA 1'!F14+'CARRERA 2'!F14</f>
        <v>93</v>
      </c>
      <c r="G14" s="26">
        <f>+'CARRERA 1'!G14+'CARRERA 2'!G14</f>
        <v>0</v>
      </c>
      <c r="H14" s="25">
        <f>+'CARRERA 1'!H14+'CARRERA 2'!H14</f>
        <v>99</v>
      </c>
      <c r="I14" s="26">
        <f>+'CARRERA 1'!I14+'CARRERA 2'!I14</f>
        <v>0</v>
      </c>
      <c r="J14" s="25">
        <f>+'CARRERA 1'!J14+'CARRERA 2'!J14</f>
        <v>100</v>
      </c>
      <c r="K14" s="26">
        <f>+'CARRERA 1'!K14+'CARRERA 2'!K14</f>
        <v>0</v>
      </c>
      <c r="L14" s="7"/>
      <c r="M14" s="9"/>
      <c r="N14" s="65"/>
      <c r="O14" s="63"/>
      <c r="P14" s="92"/>
      <c r="Q14" s="69"/>
      <c r="R14" s="71"/>
      <c r="S14" s="94"/>
    </row>
    <row r="15" spans="1:19" s="35" customFormat="1" ht="24" customHeight="1">
      <c r="A15" s="84" t="str">
        <f>VLOOKUP(Hoja1!A16,ORDEN_DE_SALIDA,2,FALSE)</f>
        <v>ANTONIO'S</v>
      </c>
      <c r="B15" s="73">
        <f>Hoja1!K8</f>
        <v>0</v>
      </c>
      <c r="C15" s="73"/>
      <c r="D15" s="73" t="str">
        <f>Hoja1!L8</f>
        <v>00</v>
      </c>
      <c r="E15" s="73"/>
      <c r="F15" s="79">
        <f>Hoja1!M8</f>
        <v>4</v>
      </c>
      <c r="G15" s="79"/>
      <c r="H15" s="75">
        <f>Hoja1!N8</f>
        <v>2</v>
      </c>
      <c r="I15" s="75"/>
      <c r="J15" s="79">
        <f>Hoja1!O8</f>
        <v>1</v>
      </c>
      <c r="K15" s="79"/>
      <c r="L15" s="75">
        <f>Hoja1!P8</f>
        <v>3</v>
      </c>
      <c r="M15" s="76"/>
      <c r="N15" s="64">
        <f>+F16+H16+J16+L16</f>
        <v>142</v>
      </c>
      <c r="O15" s="62">
        <f>+G16+I16+K16+M16</f>
        <v>0</v>
      </c>
      <c r="P15" s="91">
        <f>RANK(S15,preuba,0)</f>
        <v>6</v>
      </c>
      <c r="Q15" s="68">
        <f>+IF(O15&gt;40,N15+1,N15)</f>
        <v>142</v>
      </c>
      <c r="R15" s="70">
        <f>+IF(O15&gt;40,O15-40,O15)</f>
        <v>0</v>
      </c>
      <c r="S15" s="94">
        <f>VALUE(CONCATENATE(Q15,IF(R15&lt;10,CONCATENATE(0,R15),R15)))</f>
        <v>14200</v>
      </c>
    </row>
    <row r="16" spans="1:19" s="35" customFormat="1" ht="18.75" customHeight="1" thickBot="1">
      <c r="A16" s="85"/>
      <c r="B16" s="7"/>
      <c r="C16" s="8"/>
      <c r="D16" s="7"/>
      <c r="E16" s="8"/>
      <c r="F16" s="25">
        <f>+'CARRERA 1'!F16+'CARRERA 2'!F16</f>
        <v>67</v>
      </c>
      <c r="G16" s="26">
        <f>+'CARRERA 1'!G16+'CARRERA 2'!G16</f>
        <v>0</v>
      </c>
      <c r="H16" s="25">
        <f>+'CARRERA 1'!H16+'CARRERA 2'!H16</f>
        <v>53</v>
      </c>
      <c r="I16" s="26">
        <f>+'CARRERA 1'!I16+'CARRERA 2'!I16</f>
        <v>0</v>
      </c>
      <c r="J16" s="25">
        <f>+'CARRERA 1'!J16+'CARRERA 2'!J16</f>
        <v>22</v>
      </c>
      <c r="K16" s="26">
        <f>+'CARRERA 1'!K16+'CARRERA 2'!K16</f>
        <v>0</v>
      </c>
      <c r="L16" s="25">
        <f>+'CARRERA 1'!L16+'CARRERA 2'!L16</f>
        <v>0</v>
      </c>
      <c r="M16" s="26">
        <f>+'CARRERA 1'!M16+'CARRERA 2'!M16</f>
        <v>0</v>
      </c>
      <c r="N16" s="65"/>
      <c r="O16" s="63"/>
      <c r="P16" s="92"/>
      <c r="Q16" s="69"/>
      <c r="R16" s="71"/>
      <c r="S16" s="94"/>
    </row>
    <row r="17" spans="1:19" s="24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S17" s="27"/>
    </row>
    <row r="18" spans="1:19" s="24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S18" s="27"/>
    </row>
    <row r="19" spans="1:3" ht="21">
      <c r="A19" s="32" t="s">
        <v>10</v>
      </c>
      <c r="B19" s="33" t="s">
        <v>19</v>
      </c>
      <c r="C19" s="30"/>
    </row>
    <row r="20" spans="1:17" ht="21">
      <c r="A20" s="30" t="s">
        <v>24</v>
      </c>
      <c r="B20" s="31">
        <v>1</v>
      </c>
      <c r="C20" s="30"/>
      <c r="P20" s="89" t="str">
        <f>A20</f>
        <v>ROOKIES</v>
      </c>
      <c r="Q20" s="90"/>
    </row>
    <row r="21" spans="1:19" ht="21">
      <c r="A21" s="30" t="s">
        <v>26</v>
      </c>
      <c r="B21" s="31">
        <v>2</v>
      </c>
      <c r="C21" s="30"/>
      <c r="R21" s="89" t="str">
        <f>A21</f>
        <v>PALIZAS</v>
      </c>
      <c r="S21" s="90"/>
    </row>
    <row r="22" spans="1:15" ht="21">
      <c r="A22" s="30" t="s">
        <v>32</v>
      </c>
      <c r="B22" s="31">
        <v>3</v>
      </c>
      <c r="C22" s="30"/>
      <c r="N22" s="89" t="str">
        <f>A22</f>
        <v>BOREUS</v>
      </c>
      <c r="O22" s="90"/>
    </row>
    <row r="23" spans="1:3" ht="21">
      <c r="A23" s="30" t="s">
        <v>34</v>
      </c>
      <c r="B23" s="31">
        <v>4</v>
      </c>
      <c r="C23" s="30"/>
    </row>
    <row r="24" spans="1:3" ht="21">
      <c r="A24" s="30" t="s">
        <v>28</v>
      </c>
      <c r="B24" s="30">
        <v>5</v>
      </c>
      <c r="C24" s="30"/>
    </row>
    <row r="25" spans="1:3" ht="21">
      <c r="A25" s="30" t="s">
        <v>33</v>
      </c>
      <c r="B25" s="31">
        <v>6</v>
      </c>
      <c r="C25" s="30"/>
    </row>
  </sheetData>
  <mergeCells count="98">
    <mergeCell ref="T11:T12"/>
    <mergeCell ref="S13:S14"/>
    <mergeCell ref="S15:S16"/>
    <mergeCell ref="S5:S6"/>
    <mergeCell ref="S7:S8"/>
    <mergeCell ref="S9:S10"/>
    <mergeCell ref="S11:S12"/>
    <mergeCell ref="Q2:R2"/>
    <mergeCell ref="Q13:Q14"/>
    <mergeCell ref="R13:R14"/>
    <mergeCell ref="Q15:Q16"/>
    <mergeCell ref="R15:R16"/>
    <mergeCell ref="P13:P14"/>
    <mergeCell ref="P15:P16"/>
    <mergeCell ref="Q5:Q6"/>
    <mergeCell ref="R5:R6"/>
    <mergeCell ref="Q7:Q8"/>
    <mergeCell ref="R7:R8"/>
    <mergeCell ref="Q9:Q10"/>
    <mergeCell ref="R9:R10"/>
    <mergeCell ref="Q11:Q12"/>
    <mergeCell ref="R11:R12"/>
    <mergeCell ref="P5:P6"/>
    <mergeCell ref="P7:P8"/>
    <mergeCell ref="P9:P10"/>
    <mergeCell ref="P11:P12"/>
    <mergeCell ref="O13:O14"/>
    <mergeCell ref="A15:A16"/>
    <mergeCell ref="B15:C15"/>
    <mergeCell ref="D15:E15"/>
    <mergeCell ref="F15:G15"/>
    <mergeCell ref="H15:I15"/>
    <mergeCell ref="J15:K15"/>
    <mergeCell ref="L15:M15"/>
    <mergeCell ref="N15:N16"/>
    <mergeCell ref="O15:O16"/>
    <mergeCell ref="H13:I13"/>
    <mergeCell ref="J13:K13"/>
    <mergeCell ref="L13:M13"/>
    <mergeCell ref="N13:N14"/>
    <mergeCell ref="A13:A14"/>
    <mergeCell ref="B13:C13"/>
    <mergeCell ref="D13:E13"/>
    <mergeCell ref="F13:G13"/>
    <mergeCell ref="O9:O10"/>
    <mergeCell ref="A11:A12"/>
    <mergeCell ref="B11:C11"/>
    <mergeCell ref="D11:E11"/>
    <mergeCell ref="F11:G11"/>
    <mergeCell ref="H11:I11"/>
    <mergeCell ref="J11:K11"/>
    <mergeCell ref="L11:M11"/>
    <mergeCell ref="N11:N12"/>
    <mergeCell ref="O11:O12"/>
    <mergeCell ref="H9:I9"/>
    <mergeCell ref="J9:K9"/>
    <mergeCell ref="L9:M9"/>
    <mergeCell ref="N9:N10"/>
    <mergeCell ref="A9:A10"/>
    <mergeCell ref="B9:C9"/>
    <mergeCell ref="D9:E9"/>
    <mergeCell ref="F9:G9"/>
    <mergeCell ref="O5:O6"/>
    <mergeCell ref="A7:A8"/>
    <mergeCell ref="B7:C7"/>
    <mergeCell ref="D7:E7"/>
    <mergeCell ref="F7:G7"/>
    <mergeCell ref="H7:I7"/>
    <mergeCell ref="J7:K7"/>
    <mergeCell ref="L7:M7"/>
    <mergeCell ref="N7:N8"/>
    <mergeCell ref="O7:O8"/>
    <mergeCell ref="H5:I5"/>
    <mergeCell ref="J5:K5"/>
    <mergeCell ref="L5:M5"/>
    <mergeCell ref="N5:N6"/>
    <mergeCell ref="A5:A6"/>
    <mergeCell ref="B5:C5"/>
    <mergeCell ref="D5:E5"/>
    <mergeCell ref="F5:G5"/>
    <mergeCell ref="N2:O2"/>
    <mergeCell ref="B3:C3"/>
    <mergeCell ref="D3:E3"/>
    <mergeCell ref="F3:G3"/>
    <mergeCell ref="H3:I3"/>
    <mergeCell ref="J3:K3"/>
    <mergeCell ref="L3:M3"/>
    <mergeCell ref="N3:O3"/>
    <mergeCell ref="P20:Q20"/>
    <mergeCell ref="R21:S21"/>
    <mergeCell ref="N22:O22"/>
    <mergeCell ref="B1:K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Manuel Fernando Lorenzo Vista</cp:lastModifiedBy>
  <cp:lastPrinted>2004-01-24T10:29:12Z</cp:lastPrinted>
  <dcterms:created xsi:type="dcterms:W3CDTF">2004-01-24T08:59:01Z</dcterms:created>
  <dcterms:modified xsi:type="dcterms:W3CDTF">2006-03-05T20:00:03Z</dcterms:modified>
  <cp:category/>
  <cp:version/>
  <cp:contentType/>
  <cp:contentStatus/>
</cp:coreProperties>
</file>